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New Postsecondary Board\Strategic_Planning_Committee\"/>
    </mc:Choice>
  </mc:AlternateContent>
  <xr:revisionPtr revIDLastSave="0" documentId="13_ncr:1_{398E0028-89E1-4A1C-9647-6A64FDD69662}" xr6:coauthVersionLast="47" xr6:coauthVersionMax="47" xr10:uidLastSave="{00000000-0000-0000-0000-000000000000}"/>
  <bookViews>
    <workbookView xWindow="-120" yWindow="-120" windowWidth="19440" windowHeight="15000" xr2:uid="{6A19D1B1-AB44-4F55-B677-10CEF7736051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155" i="1" l="1"/>
  <c r="BD155" i="1"/>
  <c r="BC155" i="1"/>
  <c r="BB155" i="1"/>
  <c r="BA155" i="1"/>
  <c r="AZ155" i="1"/>
  <c r="AY155" i="1"/>
  <c r="AX155" i="1"/>
  <c r="AW155" i="1"/>
  <c r="BE154" i="1"/>
  <c r="BD154" i="1"/>
  <c r="BC154" i="1"/>
  <c r="BB154" i="1"/>
  <c r="BA154" i="1"/>
  <c r="AZ154" i="1"/>
  <c r="AY154" i="1"/>
  <c r="AX154" i="1"/>
  <c r="AW154" i="1"/>
  <c r="BE153" i="1"/>
  <c r="BD153" i="1"/>
  <c r="BC153" i="1"/>
  <c r="BB153" i="1"/>
  <c r="BA153" i="1"/>
  <c r="AZ153" i="1"/>
  <c r="AY153" i="1"/>
  <c r="AX153" i="1"/>
  <c r="AW153" i="1"/>
  <c r="BE152" i="1"/>
  <c r="BD152" i="1"/>
  <c r="BC152" i="1"/>
  <c r="BB152" i="1"/>
  <c r="BA152" i="1"/>
  <c r="AZ152" i="1"/>
  <c r="AY152" i="1"/>
  <c r="AX152" i="1"/>
  <c r="AW152" i="1"/>
  <c r="BE149" i="1"/>
  <c r="BD149" i="1"/>
  <c r="BC149" i="1"/>
  <c r="BB149" i="1"/>
  <c r="BA149" i="1"/>
  <c r="AZ149" i="1"/>
  <c r="AY149" i="1"/>
  <c r="AX149" i="1"/>
  <c r="AW149" i="1"/>
  <c r="BE148" i="1"/>
  <c r="BD148" i="1"/>
  <c r="BC148" i="1"/>
  <c r="BB148" i="1"/>
  <c r="BA148" i="1"/>
  <c r="AZ148" i="1"/>
  <c r="AY148" i="1"/>
  <c r="AX148" i="1"/>
  <c r="AW148" i="1"/>
  <c r="BE147" i="1"/>
  <c r="BD147" i="1"/>
  <c r="BC147" i="1"/>
  <c r="BB147" i="1"/>
  <c r="BA147" i="1"/>
  <c r="AZ147" i="1"/>
  <c r="AY147" i="1"/>
  <c r="AX147" i="1"/>
  <c r="AW147" i="1"/>
  <c r="BE146" i="1"/>
  <c r="BD146" i="1"/>
  <c r="BC146" i="1"/>
  <c r="BB146" i="1"/>
  <c r="BA146" i="1"/>
  <c r="AZ146" i="1"/>
  <c r="AY146" i="1"/>
  <c r="AX146" i="1"/>
  <c r="AW146" i="1"/>
  <c r="BE143" i="1"/>
  <c r="BD143" i="1"/>
  <c r="BC143" i="1"/>
  <c r="BB143" i="1"/>
  <c r="BA143" i="1"/>
  <c r="AZ143" i="1"/>
  <c r="AY143" i="1"/>
  <c r="AX143" i="1"/>
  <c r="AW143" i="1"/>
  <c r="BE142" i="1"/>
  <c r="BD142" i="1"/>
  <c r="BC142" i="1"/>
  <c r="BB142" i="1"/>
  <c r="BA142" i="1"/>
  <c r="AZ142" i="1"/>
  <c r="AY142" i="1"/>
  <c r="AX142" i="1"/>
  <c r="AW142" i="1"/>
  <c r="BE141" i="1"/>
  <c r="BD141" i="1"/>
  <c r="BC141" i="1"/>
  <c r="BB141" i="1"/>
  <c r="BA141" i="1"/>
  <c r="AZ141" i="1"/>
  <c r="AY141" i="1"/>
  <c r="AX141" i="1"/>
  <c r="AW141" i="1"/>
  <c r="BE140" i="1"/>
  <c r="BD140" i="1"/>
  <c r="BC140" i="1"/>
  <c r="BB140" i="1"/>
  <c r="BA140" i="1"/>
  <c r="AZ140" i="1"/>
  <c r="AY140" i="1"/>
  <c r="AX140" i="1"/>
  <c r="AW140" i="1"/>
  <c r="BE137" i="1"/>
  <c r="BD137" i="1"/>
  <c r="BC137" i="1"/>
  <c r="BB137" i="1"/>
  <c r="BA137" i="1"/>
  <c r="AZ137" i="1"/>
  <c r="AY137" i="1"/>
  <c r="AX137" i="1"/>
  <c r="AW137" i="1"/>
  <c r="BE136" i="1"/>
  <c r="BD136" i="1"/>
  <c r="BC136" i="1"/>
  <c r="BB136" i="1"/>
  <c r="BA136" i="1"/>
  <c r="AZ136" i="1"/>
  <c r="AY136" i="1"/>
  <c r="AX136" i="1"/>
  <c r="AW136" i="1"/>
  <c r="BE135" i="1"/>
  <c r="BD135" i="1"/>
  <c r="BC135" i="1"/>
  <c r="BB135" i="1"/>
  <c r="BA135" i="1"/>
  <c r="AZ135" i="1"/>
  <c r="AY135" i="1"/>
  <c r="AX135" i="1"/>
  <c r="AW135" i="1"/>
  <c r="BE134" i="1"/>
  <c r="BD134" i="1"/>
  <c r="BC134" i="1"/>
  <c r="BB134" i="1"/>
  <c r="BA134" i="1"/>
  <c r="AZ134" i="1"/>
  <c r="AY134" i="1"/>
  <c r="AX134" i="1"/>
  <c r="AW134" i="1"/>
  <c r="BE131" i="1"/>
  <c r="BD131" i="1"/>
  <c r="BC131" i="1"/>
  <c r="BB131" i="1"/>
  <c r="BA131" i="1"/>
  <c r="AZ131" i="1"/>
  <c r="AY131" i="1"/>
  <c r="AX131" i="1"/>
  <c r="AW131" i="1"/>
  <c r="BE130" i="1"/>
  <c r="BD130" i="1"/>
  <c r="BC130" i="1"/>
  <c r="BB130" i="1"/>
  <c r="BA130" i="1"/>
  <c r="AZ130" i="1"/>
  <c r="AY130" i="1"/>
  <c r="AX130" i="1"/>
  <c r="AW130" i="1"/>
  <c r="BE129" i="1"/>
  <c r="BD129" i="1"/>
  <c r="BC129" i="1"/>
  <c r="BB129" i="1"/>
  <c r="BA129" i="1"/>
  <c r="AZ129" i="1"/>
  <c r="AY129" i="1"/>
  <c r="AX129" i="1"/>
  <c r="AW129" i="1"/>
  <c r="BE128" i="1"/>
  <c r="BD128" i="1"/>
  <c r="BC128" i="1"/>
  <c r="BB128" i="1"/>
  <c r="BA128" i="1"/>
  <c r="AZ128" i="1"/>
  <c r="AY128" i="1"/>
  <c r="AX128" i="1"/>
  <c r="AW128" i="1"/>
  <c r="BE125" i="1"/>
  <c r="BD125" i="1"/>
  <c r="BC125" i="1"/>
  <c r="BB125" i="1"/>
  <c r="BA125" i="1"/>
  <c r="AZ125" i="1"/>
  <c r="AY125" i="1"/>
  <c r="AX125" i="1"/>
  <c r="AW125" i="1"/>
  <c r="BE124" i="1"/>
  <c r="BD124" i="1"/>
  <c r="BC124" i="1"/>
  <c r="BB124" i="1"/>
  <c r="BA124" i="1"/>
  <c r="AZ124" i="1"/>
  <c r="AY124" i="1"/>
  <c r="AX124" i="1"/>
  <c r="AW124" i="1"/>
  <c r="BE123" i="1"/>
  <c r="BD123" i="1"/>
  <c r="BC123" i="1"/>
  <c r="BB123" i="1"/>
  <c r="BA123" i="1"/>
  <c r="AZ123" i="1"/>
  <c r="AY123" i="1"/>
  <c r="AX123" i="1"/>
  <c r="AW123" i="1"/>
  <c r="BE122" i="1"/>
  <c r="BD122" i="1"/>
  <c r="BC122" i="1"/>
  <c r="BB122" i="1"/>
  <c r="BA122" i="1"/>
  <c r="AZ122" i="1"/>
  <c r="AY122" i="1"/>
  <c r="AX122" i="1"/>
  <c r="AW122" i="1"/>
  <c r="BE116" i="1"/>
  <c r="BD116" i="1"/>
  <c r="BC116" i="1"/>
  <c r="BB116" i="1"/>
  <c r="BA116" i="1"/>
  <c r="AZ116" i="1"/>
  <c r="AY116" i="1"/>
  <c r="AX116" i="1"/>
  <c r="AW116" i="1"/>
  <c r="BE115" i="1"/>
  <c r="BD115" i="1"/>
  <c r="BC115" i="1"/>
  <c r="BB115" i="1"/>
  <c r="BA115" i="1"/>
  <c r="AZ115" i="1"/>
  <c r="AY115" i="1"/>
  <c r="AX115" i="1"/>
  <c r="AW115" i="1"/>
  <c r="BE114" i="1"/>
  <c r="BD114" i="1"/>
  <c r="BC114" i="1"/>
  <c r="BB114" i="1"/>
  <c r="BA114" i="1"/>
  <c r="AZ114" i="1"/>
  <c r="AY114" i="1"/>
  <c r="AX114" i="1"/>
  <c r="AW114" i="1"/>
  <c r="BE113" i="1"/>
  <c r="BD113" i="1"/>
  <c r="BC113" i="1"/>
  <c r="BB113" i="1"/>
  <c r="BA113" i="1"/>
  <c r="AZ113" i="1"/>
  <c r="AY113" i="1"/>
  <c r="AX113" i="1"/>
  <c r="AW113" i="1"/>
  <c r="BE110" i="1"/>
  <c r="BD110" i="1"/>
  <c r="BC110" i="1"/>
  <c r="BB110" i="1"/>
  <c r="BA110" i="1"/>
  <c r="AZ110" i="1"/>
  <c r="AY110" i="1"/>
  <c r="AX110" i="1"/>
  <c r="AW110" i="1"/>
  <c r="BE109" i="1"/>
  <c r="BD109" i="1"/>
  <c r="BC109" i="1"/>
  <c r="BB109" i="1"/>
  <c r="BA109" i="1"/>
  <c r="AZ109" i="1"/>
  <c r="AY109" i="1"/>
  <c r="AX109" i="1"/>
  <c r="AW109" i="1"/>
  <c r="BE108" i="1"/>
  <c r="BD108" i="1"/>
  <c r="BC108" i="1"/>
  <c r="BB108" i="1"/>
  <c r="BA108" i="1"/>
  <c r="AZ108" i="1"/>
  <c r="AY108" i="1"/>
  <c r="AX108" i="1"/>
  <c r="AW108" i="1"/>
  <c r="BE107" i="1"/>
  <c r="BD107" i="1"/>
  <c r="BC107" i="1"/>
  <c r="BB107" i="1"/>
  <c r="BA107" i="1"/>
  <c r="AZ107" i="1"/>
  <c r="AY107" i="1"/>
  <c r="AX107" i="1"/>
  <c r="AW107" i="1"/>
  <c r="BE104" i="1"/>
  <c r="BD104" i="1"/>
  <c r="BC104" i="1"/>
  <c r="BB104" i="1"/>
  <c r="BA104" i="1"/>
  <c r="AZ104" i="1"/>
  <c r="AY104" i="1"/>
  <c r="AX104" i="1"/>
  <c r="AW104" i="1"/>
  <c r="BE103" i="1"/>
  <c r="BD103" i="1"/>
  <c r="BC103" i="1"/>
  <c r="BB103" i="1"/>
  <c r="BA103" i="1"/>
  <c r="AZ103" i="1"/>
  <c r="AY103" i="1"/>
  <c r="AX103" i="1"/>
  <c r="AW103" i="1"/>
  <c r="BE102" i="1"/>
  <c r="BD102" i="1"/>
  <c r="BC102" i="1"/>
  <c r="BB102" i="1"/>
  <c r="BA102" i="1"/>
  <c r="AZ102" i="1"/>
  <c r="AY102" i="1"/>
  <c r="AX102" i="1"/>
  <c r="AW102" i="1"/>
  <c r="BE101" i="1"/>
  <c r="BD101" i="1"/>
  <c r="BC101" i="1"/>
  <c r="BB101" i="1"/>
  <c r="BA101" i="1"/>
  <c r="AZ101" i="1"/>
  <c r="AY101" i="1"/>
  <c r="AX101" i="1"/>
  <c r="AW101" i="1"/>
  <c r="BE98" i="1"/>
  <c r="BD98" i="1"/>
  <c r="BC98" i="1"/>
  <c r="BB98" i="1"/>
  <c r="BA98" i="1"/>
  <c r="AZ98" i="1"/>
  <c r="AY98" i="1"/>
  <c r="AX98" i="1"/>
  <c r="AW98" i="1"/>
  <c r="BE97" i="1"/>
  <c r="BD97" i="1"/>
  <c r="BC97" i="1"/>
  <c r="BB97" i="1"/>
  <c r="BA97" i="1"/>
  <c r="AZ97" i="1"/>
  <c r="AY97" i="1"/>
  <c r="AX97" i="1"/>
  <c r="AW97" i="1"/>
  <c r="BE96" i="1"/>
  <c r="BD96" i="1"/>
  <c r="BC96" i="1"/>
  <c r="BB96" i="1"/>
  <c r="BA96" i="1"/>
  <c r="AZ96" i="1"/>
  <c r="AY96" i="1"/>
  <c r="AX96" i="1"/>
  <c r="AW96" i="1"/>
  <c r="BE95" i="1"/>
  <c r="BD95" i="1"/>
  <c r="BC95" i="1"/>
  <c r="BB95" i="1"/>
  <c r="BA95" i="1"/>
  <c r="AZ95" i="1"/>
  <c r="AY95" i="1"/>
  <c r="AX95" i="1"/>
  <c r="AW95" i="1"/>
  <c r="BE92" i="1"/>
  <c r="BD92" i="1"/>
  <c r="BC92" i="1"/>
  <c r="BB92" i="1"/>
  <c r="BA92" i="1"/>
  <c r="AZ92" i="1"/>
  <c r="AY92" i="1"/>
  <c r="AX92" i="1"/>
  <c r="AW92" i="1"/>
  <c r="BE91" i="1"/>
  <c r="BD91" i="1"/>
  <c r="BC91" i="1"/>
  <c r="BB91" i="1"/>
  <c r="BA91" i="1"/>
  <c r="AZ91" i="1"/>
  <c r="AY91" i="1"/>
  <c r="AX91" i="1"/>
  <c r="AW91" i="1"/>
  <c r="BE90" i="1"/>
  <c r="BD90" i="1"/>
  <c r="BC90" i="1"/>
  <c r="BB90" i="1"/>
  <c r="BA90" i="1"/>
  <c r="AZ90" i="1"/>
  <c r="AY90" i="1"/>
  <c r="AX90" i="1"/>
  <c r="AW90" i="1"/>
  <c r="BE89" i="1"/>
  <c r="BD89" i="1"/>
  <c r="BC89" i="1"/>
  <c r="BB89" i="1"/>
  <c r="BA89" i="1"/>
  <c r="AZ89" i="1"/>
  <c r="AY89" i="1"/>
  <c r="AX89" i="1"/>
  <c r="AW89" i="1"/>
  <c r="BE86" i="1"/>
  <c r="BD86" i="1"/>
  <c r="BC86" i="1"/>
  <c r="BB86" i="1"/>
  <c r="BA86" i="1"/>
  <c r="AZ86" i="1"/>
  <c r="AY86" i="1"/>
  <c r="AX86" i="1"/>
  <c r="AW86" i="1"/>
  <c r="BE85" i="1"/>
  <c r="BD85" i="1"/>
  <c r="BC85" i="1"/>
  <c r="BB85" i="1"/>
  <c r="BA85" i="1"/>
  <c r="AZ85" i="1"/>
  <c r="AY85" i="1"/>
  <c r="AX85" i="1"/>
  <c r="AW85" i="1"/>
  <c r="BE84" i="1"/>
  <c r="BD84" i="1"/>
  <c r="BC84" i="1"/>
  <c r="BB84" i="1"/>
  <c r="BA84" i="1"/>
  <c r="AZ84" i="1"/>
  <c r="AY84" i="1"/>
  <c r="AX84" i="1"/>
  <c r="AW84" i="1"/>
  <c r="BE83" i="1"/>
  <c r="BD83" i="1"/>
  <c r="BC83" i="1"/>
  <c r="BB83" i="1"/>
  <c r="BA83" i="1"/>
  <c r="AZ83" i="1"/>
  <c r="AY83" i="1"/>
  <c r="AX83" i="1"/>
  <c r="AW83" i="1"/>
  <c r="BE77" i="1"/>
  <c r="BD77" i="1"/>
  <c r="BC77" i="1"/>
  <c r="BB77" i="1"/>
  <c r="BA77" i="1"/>
  <c r="AZ77" i="1"/>
  <c r="AY77" i="1"/>
  <c r="AX77" i="1"/>
  <c r="AW77" i="1"/>
  <c r="BE76" i="1"/>
  <c r="BD76" i="1"/>
  <c r="BC76" i="1"/>
  <c r="BB76" i="1"/>
  <c r="BA76" i="1"/>
  <c r="AZ76" i="1"/>
  <c r="AY76" i="1"/>
  <c r="AX76" i="1"/>
  <c r="AW76" i="1"/>
  <c r="BE75" i="1"/>
  <c r="BD75" i="1"/>
  <c r="BC75" i="1"/>
  <c r="BB75" i="1"/>
  <c r="BA75" i="1"/>
  <c r="AZ75" i="1"/>
  <c r="AY75" i="1"/>
  <c r="AX75" i="1"/>
  <c r="AW75" i="1"/>
  <c r="BE74" i="1"/>
  <c r="BD74" i="1"/>
  <c r="BC74" i="1"/>
  <c r="BB74" i="1"/>
  <c r="BA74" i="1"/>
  <c r="AZ74" i="1"/>
  <c r="AY74" i="1"/>
  <c r="AX74" i="1"/>
  <c r="AW74" i="1"/>
  <c r="BE71" i="1"/>
  <c r="BD71" i="1"/>
  <c r="BC71" i="1"/>
  <c r="BB71" i="1"/>
  <c r="BA71" i="1"/>
  <c r="AZ71" i="1"/>
  <c r="AY71" i="1"/>
  <c r="AX71" i="1"/>
  <c r="AW71" i="1"/>
  <c r="BE70" i="1"/>
  <c r="BD70" i="1"/>
  <c r="BC70" i="1"/>
  <c r="BB70" i="1"/>
  <c r="BA70" i="1"/>
  <c r="AZ70" i="1"/>
  <c r="AY70" i="1"/>
  <c r="AX70" i="1"/>
  <c r="AW70" i="1"/>
  <c r="BE69" i="1"/>
  <c r="BD69" i="1"/>
  <c r="BC69" i="1"/>
  <c r="BB69" i="1"/>
  <c r="BA69" i="1"/>
  <c r="AZ69" i="1"/>
  <c r="AY69" i="1"/>
  <c r="AX69" i="1"/>
  <c r="AW69" i="1"/>
  <c r="BE68" i="1"/>
  <c r="BD68" i="1"/>
  <c r="BC68" i="1"/>
  <c r="BB68" i="1"/>
  <c r="BA68" i="1"/>
  <c r="AZ68" i="1"/>
  <c r="AY68" i="1"/>
  <c r="AX68" i="1"/>
  <c r="AW68" i="1"/>
  <c r="BE65" i="1"/>
  <c r="BD65" i="1"/>
  <c r="BC65" i="1"/>
  <c r="BB65" i="1"/>
  <c r="BA65" i="1"/>
  <c r="AZ65" i="1"/>
  <c r="AY65" i="1"/>
  <c r="AX65" i="1"/>
  <c r="AW65" i="1"/>
  <c r="BE64" i="1"/>
  <c r="BD64" i="1"/>
  <c r="BC64" i="1"/>
  <c r="BB64" i="1"/>
  <c r="BA64" i="1"/>
  <c r="AZ64" i="1"/>
  <c r="AY64" i="1"/>
  <c r="AX64" i="1"/>
  <c r="AW64" i="1"/>
  <c r="BE63" i="1"/>
  <c r="BD63" i="1"/>
  <c r="BC63" i="1"/>
  <c r="BB63" i="1"/>
  <c r="BA63" i="1"/>
  <c r="AZ63" i="1"/>
  <c r="AY63" i="1"/>
  <c r="AX63" i="1"/>
  <c r="AW63" i="1"/>
  <c r="BE62" i="1"/>
  <c r="BD62" i="1"/>
  <c r="BC62" i="1"/>
  <c r="BB62" i="1"/>
  <c r="BA62" i="1"/>
  <c r="AZ62" i="1"/>
  <c r="AY62" i="1"/>
  <c r="AX62" i="1"/>
  <c r="AW62" i="1"/>
  <c r="BE59" i="1"/>
  <c r="BD59" i="1"/>
  <c r="BC59" i="1"/>
  <c r="BB59" i="1"/>
  <c r="BA59" i="1"/>
  <c r="AZ59" i="1"/>
  <c r="AY59" i="1"/>
  <c r="AX59" i="1"/>
  <c r="AW59" i="1"/>
  <c r="BE58" i="1"/>
  <c r="BD58" i="1"/>
  <c r="BC58" i="1"/>
  <c r="BB58" i="1"/>
  <c r="BA58" i="1"/>
  <c r="AZ58" i="1"/>
  <c r="AY58" i="1"/>
  <c r="AX58" i="1"/>
  <c r="AW58" i="1"/>
  <c r="BE57" i="1"/>
  <c r="BD57" i="1"/>
  <c r="BC57" i="1"/>
  <c r="BB57" i="1"/>
  <c r="BA57" i="1"/>
  <c r="AZ57" i="1"/>
  <c r="AY57" i="1"/>
  <c r="AX57" i="1"/>
  <c r="AW57" i="1"/>
  <c r="BE56" i="1"/>
  <c r="BD56" i="1"/>
  <c r="BC56" i="1"/>
  <c r="BB56" i="1"/>
  <c r="BA56" i="1"/>
  <c r="AZ56" i="1"/>
  <c r="AY56" i="1"/>
  <c r="AX56" i="1"/>
  <c r="AW56" i="1"/>
  <c r="BE53" i="1"/>
  <c r="BD53" i="1"/>
  <c r="BC53" i="1"/>
  <c r="BB53" i="1"/>
  <c r="BA53" i="1"/>
  <c r="AZ53" i="1"/>
  <c r="AY53" i="1"/>
  <c r="AX53" i="1"/>
  <c r="AW53" i="1"/>
  <c r="BE52" i="1"/>
  <c r="BD52" i="1"/>
  <c r="BC52" i="1"/>
  <c r="BB52" i="1"/>
  <c r="BA52" i="1"/>
  <c r="AZ52" i="1"/>
  <c r="AY52" i="1"/>
  <c r="AX52" i="1"/>
  <c r="AW52" i="1"/>
  <c r="BE51" i="1"/>
  <c r="BD51" i="1"/>
  <c r="BC51" i="1"/>
  <c r="BB51" i="1"/>
  <c r="BA51" i="1"/>
  <c r="AZ51" i="1"/>
  <c r="AY51" i="1"/>
  <c r="AX51" i="1"/>
  <c r="AW51" i="1"/>
  <c r="BE50" i="1"/>
  <c r="BD50" i="1"/>
  <c r="BC50" i="1"/>
  <c r="BB50" i="1"/>
  <c r="BA50" i="1"/>
  <c r="AZ50" i="1"/>
  <c r="AY50" i="1"/>
  <c r="AX50" i="1"/>
  <c r="AW50" i="1"/>
  <c r="BE47" i="1"/>
  <c r="BD47" i="1"/>
  <c r="BC47" i="1"/>
  <c r="BB47" i="1"/>
  <c r="BA47" i="1"/>
  <c r="AZ47" i="1"/>
  <c r="AY47" i="1"/>
  <c r="AX47" i="1"/>
  <c r="AW47" i="1"/>
  <c r="BE46" i="1"/>
  <c r="BD46" i="1"/>
  <c r="BC46" i="1"/>
  <c r="BB46" i="1"/>
  <c r="BA46" i="1"/>
  <c r="AZ46" i="1"/>
  <c r="AY46" i="1"/>
  <c r="AX46" i="1"/>
  <c r="AW46" i="1"/>
  <c r="BE45" i="1"/>
  <c r="BD45" i="1"/>
  <c r="BC45" i="1"/>
  <c r="BB45" i="1"/>
  <c r="BA45" i="1"/>
  <c r="AZ45" i="1"/>
  <c r="AY45" i="1"/>
  <c r="AX45" i="1"/>
  <c r="AW45" i="1"/>
  <c r="BE44" i="1"/>
  <c r="BD44" i="1"/>
  <c r="BC44" i="1"/>
  <c r="BB44" i="1"/>
  <c r="BA44" i="1"/>
  <c r="AZ44" i="1"/>
  <c r="AY44" i="1"/>
  <c r="AX44" i="1"/>
  <c r="AW44" i="1"/>
  <c r="BE38" i="1"/>
  <c r="BD38" i="1"/>
  <c r="BC38" i="1"/>
  <c r="BB38" i="1"/>
  <c r="BA38" i="1"/>
  <c r="AZ38" i="1"/>
  <c r="AY38" i="1"/>
  <c r="AX38" i="1"/>
  <c r="AW38" i="1"/>
  <c r="BE37" i="1"/>
  <c r="BD37" i="1"/>
  <c r="BC37" i="1"/>
  <c r="BB37" i="1"/>
  <c r="BA37" i="1"/>
  <c r="AZ37" i="1"/>
  <c r="AY37" i="1"/>
  <c r="AX37" i="1"/>
  <c r="AW37" i="1"/>
  <c r="BE36" i="1"/>
  <c r="BD36" i="1"/>
  <c r="BC36" i="1"/>
  <c r="BB36" i="1"/>
  <c r="BA36" i="1"/>
  <c r="AZ36" i="1"/>
  <c r="AY36" i="1"/>
  <c r="AX36" i="1"/>
  <c r="AW36" i="1"/>
  <c r="BE35" i="1"/>
  <c r="BD35" i="1"/>
  <c r="BC35" i="1"/>
  <c r="BB35" i="1"/>
  <c r="BA35" i="1"/>
  <c r="AZ35" i="1"/>
  <c r="AY35" i="1"/>
  <c r="AX35" i="1"/>
  <c r="AW35" i="1"/>
  <c r="BE32" i="1"/>
  <c r="BD32" i="1"/>
  <c r="BC32" i="1"/>
  <c r="BB32" i="1"/>
  <c r="BA32" i="1"/>
  <c r="AZ32" i="1"/>
  <c r="AY32" i="1"/>
  <c r="AX32" i="1"/>
  <c r="AW32" i="1"/>
  <c r="BE31" i="1"/>
  <c r="BD31" i="1"/>
  <c r="BC31" i="1"/>
  <c r="BB31" i="1"/>
  <c r="BA31" i="1"/>
  <c r="AZ31" i="1"/>
  <c r="AY31" i="1"/>
  <c r="AX31" i="1"/>
  <c r="AW31" i="1"/>
  <c r="BE30" i="1"/>
  <c r="BD30" i="1"/>
  <c r="BC30" i="1"/>
  <c r="BB30" i="1"/>
  <c r="BA30" i="1"/>
  <c r="AZ30" i="1"/>
  <c r="AY30" i="1"/>
  <c r="AX30" i="1"/>
  <c r="AW30" i="1"/>
  <c r="BE29" i="1"/>
  <c r="BD29" i="1"/>
  <c r="BC29" i="1"/>
  <c r="BB29" i="1"/>
  <c r="BA29" i="1"/>
  <c r="AZ29" i="1"/>
  <c r="AY29" i="1"/>
  <c r="AX29" i="1"/>
  <c r="AW29" i="1"/>
  <c r="BE26" i="1"/>
  <c r="BD26" i="1"/>
  <c r="BC26" i="1"/>
  <c r="BB26" i="1"/>
  <c r="BA26" i="1"/>
  <c r="AZ26" i="1"/>
  <c r="AY26" i="1"/>
  <c r="AX26" i="1"/>
  <c r="AW26" i="1"/>
  <c r="BE25" i="1"/>
  <c r="BD25" i="1"/>
  <c r="BC25" i="1"/>
  <c r="BB25" i="1"/>
  <c r="BA25" i="1"/>
  <c r="AZ25" i="1"/>
  <c r="AY25" i="1"/>
  <c r="AX25" i="1"/>
  <c r="AW25" i="1"/>
  <c r="BE24" i="1"/>
  <c r="BD24" i="1"/>
  <c r="BC24" i="1"/>
  <c r="BB24" i="1"/>
  <c r="BA24" i="1"/>
  <c r="AZ24" i="1"/>
  <c r="AY24" i="1"/>
  <c r="AX24" i="1"/>
  <c r="AW24" i="1"/>
  <c r="BE23" i="1"/>
  <c r="BD23" i="1"/>
  <c r="BC23" i="1"/>
  <c r="BB23" i="1"/>
  <c r="BA23" i="1"/>
  <c r="AZ23" i="1"/>
  <c r="AY23" i="1"/>
  <c r="AX23" i="1"/>
  <c r="AW23" i="1"/>
  <c r="BE20" i="1"/>
  <c r="BD20" i="1"/>
  <c r="BC20" i="1"/>
  <c r="BB20" i="1"/>
  <c r="BA20" i="1"/>
  <c r="AZ20" i="1"/>
  <c r="AY20" i="1"/>
  <c r="AX20" i="1"/>
  <c r="AW20" i="1"/>
  <c r="BE19" i="1"/>
  <c r="BD19" i="1"/>
  <c r="BC19" i="1"/>
  <c r="BB19" i="1"/>
  <c r="BA19" i="1"/>
  <c r="AZ19" i="1"/>
  <c r="AY19" i="1"/>
  <c r="AX19" i="1"/>
  <c r="AW19" i="1"/>
  <c r="BE18" i="1"/>
  <c r="BD18" i="1"/>
  <c r="BC18" i="1"/>
  <c r="BB18" i="1"/>
  <c r="BA18" i="1"/>
  <c r="AZ18" i="1"/>
  <c r="AY18" i="1"/>
  <c r="AX18" i="1"/>
  <c r="AW18" i="1"/>
  <c r="BE17" i="1"/>
  <c r="BD17" i="1"/>
  <c r="BC17" i="1"/>
  <c r="BB17" i="1"/>
  <c r="BA17" i="1"/>
  <c r="AZ17" i="1"/>
  <c r="AY17" i="1"/>
  <c r="AX17" i="1"/>
  <c r="AW17" i="1"/>
  <c r="BE14" i="1"/>
  <c r="BD14" i="1"/>
  <c r="BC14" i="1"/>
  <c r="BB14" i="1"/>
  <c r="BA14" i="1"/>
  <c r="AZ14" i="1"/>
  <c r="AY14" i="1"/>
  <c r="AX14" i="1"/>
  <c r="AW14" i="1"/>
  <c r="BE13" i="1"/>
  <c r="BD13" i="1"/>
  <c r="BC13" i="1"/>
  <c r="BB13" i="1"/>
  <c r="BA13" i="1"/>
  <c r="AZ13" i="1"/>
  <c r="AY13" i="1"/>
  <c r="AX13" i="1"/>
  <c r="AW13" i="1"/>
  <c r="BE12" i="1"/>
  <c r="BD12" i="1"/>
  <c r="BC12" i="1"/>
  <c r="BB12" i="1"/>
  <c r="BA12" i="1"/>
  <c r="AZ12" i="1"/>
  <c r="AY12" i="1"/>
  <c r="AX12" i="1"/>
  <c r="AW12" i="1"/>
  <c r="BE11" i="1"/>
  <c r="BD11" i="1"/>
  <c r="BC11" i="1"/>
  <c r="BB11" i="1"/>
  <c r="BA11" i="1"/>
  <c r="AZ11" i="1"/>
  <c r="AY11" i="1"/>
  <c r="AX11" i="1"/>
  <c r="AW11" i="1"/>
  <c r="AX5" i="1"/>
  <c r="AY5" i="1"/>
  <c r="AZ5" i="1"/>
  <c r="BA5" i="1"/>
  <c r="BB5" i="1"/>
  <c r="BC5" i="1"/>
  <c r="BD5" i="1"/>
  <c r="BE5" i="1"/>
  <c r="AX6" i="1"/>
  <c r="AY6" i="1"/>
  <c r="AZ6" i="1"/>
  <c r="BA6" i="1"/>
  <c r="BB6" i="1"/>
  <c r="BC6" i="1"/>
  <c r="BD6" i="1"/>
  <c r="BE6" i="1"/>
  <c r="AX7" i="1"/>
  <c r="AY7" i="1"/>
  <c r="AZ7" i="1"/>
  <c r="BA7" i="1"/>
  <c r="BB7" i="1"/>
  <c r="BC7" i="1"/>
  <c r="BD7" i="1"/>
  <c r="BE7" i="1"/>
  <c r="AX8" i="1"/>
  <c r="AY8" i="1"/>
  <c r="AZ8" i="1"/>
  <c r="BA8" i="1"/>
  <c r="BB8" i="1"/>
  <c r="BC8" i="1"/>
  <c r="BD8" i="1"/>
  <c r="BE8" i="1"/>
  <c r="AW6" i="1"/>
  <c r="AW7" i="1"/>
  <c r="AW8" i="1"/>
  <c r="AW5" i="1"/>
  <c r="AK103" i="1"/>
  <c r="AJ103" i="1"/>
  <c r="AI103" i="1"/>
  <c r="AH103" i="1"/>
  <c r="AG103" i="1"/>
  <c r="AF103" i="1"/>
  <c r="AE103" i="1"/>
  <c r="AD103" i="1"/>
  <c r="AK102" i="1"/>
  <c r="AJ102" i="1"/>
  <c r="AI102" i="1"/>
  <c r="AH102" i="1"/>
  <c r="AG102" i="1"/>
  <c r="AF102" i="1"/>
  <c r="AE102" i="1"/>
  <c r="AD102" i="1"/>
  <c r="AK101" i="1"/>
  <c r="AK104" i="1" s="1"/>
  <c r="AJ101" i="1"/>
  <c r="AI101" i="1"/>
  <c r="AI104" i="1" s="1"/>
  <c r="AH101" i="1"/>
  <c r="AH104" i="1" s="1"/>
  <c r="AG101" i="1"/>
  <c r="AG104" i="1" s="1"/>
  <c r="AF101" i="1"/>
  <c r="AE101" i="1"/>
  <c r="AE104" i="1" s="1"/>
  <c r="AD101" i="1"/>
  <c r="AD104" i="1" s="1"/>
  <c r="AK109" i="1"/>
  <c r="AJ109" i="1"/>
  <c r="AI109" i="1"/>
  <c r="AH109" i="1"/>
  <c r="AG109" i="1"/>
  <c r="AF109" i="1"/>
  <c r="AE109" i="1"/>
  <c r="AD109" i="1"/>
  <c r="AK108" i="1"/>
  <c r="AJ108" i="1"/>
  <c r="AI108" i="1"/>
  <c r="AH108" i="1"/>
  <c r="AG108" i="1"/>
  <c r="AF108" i="1"/>
  <c r="AE108" i="1"/>
  <c r="AD108" i="1"/>
  <c r="AK107" i="1"/>
  <c r="AK110" i="1" s="1"/>
  <c r="AJ107" i="1"/>
  <c r="AJ110" i="1" s="1"/>
  <c r="AI107" i="1"/>
  <c r="AI110" i="1" s="1"/>
  <c r="AH107" i="1"/>
  <c r="AH110" i="1" s="1"/>
  <c r="AG107" i="1"/>
  <c r="AG110" i="1" s="1"/>
  <c r="AF107" i="1"/>
  <c r="AF110" i="1" s="1"/>
  <c r="AE107" i="1"/>
  <c r="AE110" i="1" s="1"/>
  <c r="AD107" i="1"/>
  <c r="AD110" i="1" s="1"/>
  <c r="AK97" i="1"/>
  <c r="AJ97" i="1"/>
  <c r="AI97" i="1"/>
  <c r="AH97" i="1"/>
  <c r="AG97" i="1"/>
  <c r="AF97" i="1"/>
  <c r="AE97" i="1"/>
  <c r="AD97" i="1"/>
  <c r="AK96" i="1"/>
  <c r="AJ96" i="1"/>
  <c r="AI96" i="1"/>
  <c r="AH96" i="1"/>
  <c r="AG96" i="1"/>
  <c r="AF96" i="1"/>
  <c r="AE96" i="1"/>
  <c r="AD96" i="1"/>
  <c r="AK95" i="1"/>
  <c r="AK98" i="1" s="1"/>
  <c r="AJ95" i="1"/>
  <c r="AJ98" i="1" s="1"/>
  <c r="AI95" i="1"/>
  <c r="AI98" i="1" s="1"/>
  <c r="AH95" i="1"/>
  <c r="AH98" i="1" s="1"/>
  <c r="AG95" i="1"/>
  <c r="AG98" i="1" s="1"/>
  <c r="AF95" i="1"/>
  <c r="AF98" i="1" s="1"/>
  <c r="AE95" i="1"/>
  <c r="AE98" i="1" s="1"/>
  <c r="AD95" i="1"/>
  <c r="AD98" i="1" s="1"/>
  <c r="AK91" i="1"/>
  <c r="AJ91" i="1"/>
  <c r="AI91" i="1"/>
  <c r="AH91" i="1"/>
  <c r="AG91" i="1"/>
  <c r="AF91" i="1"/>
  <c r="AE91" i="1"/>
  <c r="AD91" i="1"/>
  <c r="AK90" i="1"/>
  <c r="AJ90" i="1"/>
  <c r="AI90" i="1"/>
  <c r="AH90" i="1"/>
  <c r="AG90" i="1"/>
  <c r="AF90" i="1"/>
  <c r="AE90" i="1"/>
  <c r="AD90" i="1"/>
  <c r="AK89" i="1"/>
  <c r="AK92" i="1" s="1"/>
  <c r="AJ89" i="1"/>
  <c r="AJ92" i="1" s="1"/>
  <c r="AI89" i="1"/>
  <c r="AI92" i="1" s="1"/>
  <c r="AH89" i="1"/>
  <c r="AH92" i="1" s="1"/>
  <c r="AG89" i="1"/>
  <c r="AG92" i="1" s="1"/>
  <c r="AF89" i="1"/>
  <c r="AF92" i="1" s="1"/>
  <c r="AE89" i="1"/>
  <c r="AE92" i="1" s="1"/>
  <c r="AD89" i="1"/>
  <c r="AD92" i="1" s="1"/>
  <c r="AK85" i="1"/>
  <c r="AK115" i="1" s="1"/>
  <c r="AJ85" i="1"/>
  <c r="AJ115" i="1" s="1"/>
  <c r="AI85" i="1"/>
  <c r="AI124" i="1" s="1"/>
  <c r="AH85" i="1"/>
  <c r="AH115" i="1" s="1"/>
  <c r="AG85" i="1"/>
  <c r="AG115" i="1" s="1"/>
  <c r="AF85" i="1"/>
  <c r="AF115" i="1" s="1"/>
  <c r="AE85" i="1"/>
  <c r="AD85" i="1"/>
  <c r="AK84" i="1"/>
  <c r="AJ84" i="1"/>
  <c r="AJ114" i="1" s="1"/>
  <c r="AI84" i="1"/>
  <c r="AH84" i="1"/>
  <c r="AG84" i="1"/>
  <c r="AF84" i="1"/>
  <c r="AF114" i="1" s="1"/>
  <c r="AE84" i="1"/>
  <c r="AD84" i="1"/>
  <c r="AK83" i="1"/>
  <c r="AK113" i="1" s="1"/>
  <c r="AJ83" i="1"/>
  <c r="AI83" i="1"/>
  <c r="AI113" i="1" s="1"/>
  <c r="AH83" i="1"/>
  <c r="AH86" i="1" s="1"/>
  <c r="AG83" i="1"/>
  <c r="AG113" i="1" s="1"/>
  <c r="AF83" i="1"/>
  <c r="AE83" i="1"/>
  <c r="AE113" i="1" s="1"/>
  <c r="AD83" i="1"/>
  <c r="AD86" i="1" s="1"/>
  <c r="AK70" i="1"/>
  <c r="AJ70" i="1"/>
  <c r="AI70" i="1"/>
  <c r="AH70" i="1"/>
  <c r="AG70" i="1"/>
  <c r="AF70" i="1"/>
  <c r="AE70" i="1"/>
  <c r="AD70" i="1"/>
  <c r="AK69" i="1"/>
  <c r="AJ69" i="1"/>
  <c r="AI69" i="1"/>
  <c r="AH69" i="1"/>
  <c r="AG69" i="1"/>
  <c r="AF69" i="1"/>
  <c r="AE69" i="1"/>
  <c r="AD69" i="1"/>
  <c r="AK68" i="1"/>
  <c r="AK71" i="1" s="1"/>
  <c r="AJ68" i="1"/>
  <c r="AJ71" i="1" s="1"/>
  <c r="AI68" i="1"/>
  <c r="AI71" i="1" s="1"/>
  <c r="AH68" i="1"/>
  <c r="AH71" i="1" s="1"/>
  <c r="AG68" i="1"/>
  <c r="AG71" i="1" s="1"/>
  <c r="AF68" i="1"/>
  <c r="AF71" i="1" s="1"/>
  <c r="AE68" i="1"/>
  <c r="AE71" i="1" s="1"/>
  <c r="AD68" i="1"/>
  <c r="AD71" i="1" s="1"/>
  <c r="AK64" i="1"/>
  <c r="AJ64" i="1"/>
  <c r="AI64" i="1"/>
  <c r="AH64" i="1"/>
  <c r="AG64" i="1"/>
  <c r="AF64" i="1"/>
  <c r="AE64" i="1"/>
  <c r="AD64" i="1"/>
  <c r="AK63" i="1"/>
  <c r="AJ63" i="1"/>
  <c r="AI63" i="1"/>
  <c r="AH63" i="1"/>
  <c r="AG63" i="1"/>
  <c r="AF63" i="1"/>
  <c r="AE63" i="1"/>
  <c r="AD63" i="1"/>
  <c r="AK62" i="1"/>
  <c r="AK65" i="1" s="1"/>
  <c r="AJ62" i="1"/>
  <c r="AJ65" i="1" s="1"/>
  <c r="AI62" i="1"/>
  <c r="AH62" i="1"/>
  <c r="AH65" i="1" s="1"/>
  <c r="AG62" i="1"/>
  <c r="AG65" i="1" s="1"/>
  <c r="AF62" i="1"/>
  <c r="AF65" i="1" s="1"/>
  <c r="AE62" i="1"/>
  <c r="AD62" i="1"/>
  <c r="AD65" i="1" s="1"/>
  <c r="AK58" i="1"/>
  <c r="AJ58" i="1"/>
  <c r="AI58" i="1"/>
  <c r="AH58" i="1"/>
  <c r="AG58" i="1"/>
  <c r="AF58" i="1"/>
  <c r="AE58" i="1"/>
  <c r="AD58" i="1"/>
  <c r="AK57" i="1"/>
  <c r="AJ57" i="1"/>
  <c r="AI57" i="1"/>
  <c r="AH57" i="1"/>
  <c r="AG57" i="1"/>
  <c r="AF57" i="1"/>
  <c r="AE57" i="1"/>
  <c r="AD57" i="1"/>
  <c r="AK56" i="1"/>
  <c r="AJ56" i="1"/>
  <c r="AJ59" i="1" s="1"/>
  <c r="AI56" i="1"/>
  <c r="AH56" i="1"/>
  <c r="AH59" i="1" s="1"/>
  <c r="AG56" i="1"/>
  <c r="AF56" i="1"/>
  <c r="AF59" i="1" s="1"/>
  <c r="AE56" i="1"/>
  <c r="AD56" i="1"/>
  <c r="AD59" i="1" s="1"/>
  <c r="AK52" i="1"/>
  <c r="AJ52" i="1"/>
  <c r="AI52" i="1"/>
  <c r="AH52" i="1"/>
  <c r="AG52" i="1"/>
  <c r="AF52" i="1"/>
  <c r="AE52" i="1"/>
  <c r="AD52" i="1"/>
  <c r="AK51" i="1"/>
  <c r="AJ51" i="1"/>
  <c r="AI51" i="1"/>
  <c r="AH51" i="1"/>
  <c r="AG51" i="1"/>
  <c r="AF51" i="1"/>
  <c r="AE51" i="1"/>
  <c r="AD51" i="1"/>
  <c r="AK50" i="1"/>
  <c r="AK53" i="1" s="1"/>
  <c r="AJ50" i="1"/>
  <c r="AI50" i="1"/>
  <c r="AI53" i="1" s="1"/>
  <c r="AH50" i="1"/>
  <c r="AH53" i="1" s="1"/>
  <c r="AG50" i="1"/>
  <c r="AG53" i="1" s="1"/>
  <c r="AF50" i="1"/>
  <c r="AE50" i="1"/>
  <c r="AE53" i="1" s="1"/>
  <c r="AD50" i="1"/>
  <c r="AD53" i="1" s="1"/>
  <c r="AK46" i="1"/>
  <c r="AJ46" i="1"/>
  <c r="AI46" i="1"/>
  <c r="AH46" i="1"/>
  <c r="AG46" i="1"/>
  <c r="AF46" i="1"/>
  <c r="AE46" i="1"/>
  <c r="AD46" i="1"/>
  <c r="AK45" i="1"/>
  <c r="AJ45" i="1"/>
  <c r="AI45" i="1"/>
  <c r="AH45" i="1"/>
  <c r="AG45" i="1"/>
  <c r="AF45" i="1"/>
  <c r="AE45" i="1"/>
  <c r="AD45" i="1"/>
  <c r="AK44" i="1"/>
  <c r="AJ44" i="1"/>
  <c r="AI44" i="1"/>
  <c r="AI47" i="1" s="1"/>
  <c r="AH44" i="1"/>
  <c r="AH47" i="1" s="1"/>
  <c r="AG44" i="1"/>
  <c r="AF44" i="1"/>
  <c r="AE44" i="1"/>
  <c r="AE47" i="1" s="1"/>
  <c r="AD44" i="1"/>
  <c r="AD47" i="1" s="1"/>
  <c r="AK31" i="1"/>
  <c r="AJ31" i="1"/>
  <c r="AI31" i="1"/>
  <c r="AH31" i="1"/>
  <c r="AG31" i="1"/>
  <c r="AF31" i="1"/>
  <c r="AE31" i="1"/>
  <c r="AD31" i="1"/>
  <c r="AK30" i="1"/>
  <c r="AJ30" i="1"/>
  <c r="AI30" i="1"/>
  <c r="AH30" i="1"/>
  <c r="AG30" i="1"/>
  <c r="AF30" i="1"/>
  <c r="AE30" i="1"/>
  <c r="AD30" i="1"/>
  <c r="AK29" i="1"/>
  <c r="AK32" i="1" s="1"/>
  <c r="AJ29" i="1"/>
  <c r="AJ32" i="1" s="1"/>
  <c r="AI29" i="1"/>
  <c r="AI32" i="1" s="1"/>
  <c r="AH29" i="1"/>
  <c r="AH32" i="1" s="1"/>
  <c r="AG29" i="1"/>
  <c r="AG32" i="1" s="1"/>
  <c r="AF29" i="1"/>
  <c r="AF32" i="1" s="1"/>
  <c r="AE29" i="1"/>
  <c r="AE32" i="1" s="1"/>
  <c r="AD29" i="1"/>
  <c r="AD32" i="1" s="1"/>
  <c r="AK25" i="1"/>
  <c r="AJ25" i="1"/>
  <c r="AI25" i="1"/>
  <c r="AH25" i="1"/>
  <c r="AG25" i="1"/>
  <c r="AF25" i="1"/>
  <c r="AE25" i="1"/>
  <c r="AD25" i="1"/>
  <c r="AK24" i="1"/>
  <c r="AJ24" i="1"/>
  <c r="AI24" i="1"/>
  <c r="AH24" i="1"/>
  <c r="AG24" i="1"/>
  <c r="AF24" i="1"/>
  <c r="AE24" i="1"/>
  <c r="AD24" i="1"/>
  <c r="AK23" i="1"/>
  <c r="AK26" i="1" s="1"/>
  <c r="AJ23" i="1"/>
  <c r="AJ26" i="1" s="1"/>
  <c r="AI23" i="1"/>
  <c r="AH23" i="1"/>
  <c r="AH26" i="1" s="1"/>
  <c r="AG23" i="1"/>
  <c r="AG26" i="1" s="1"/>
  <c r="AF23" i="1"/>
  <c r="AF26" i="1" s="1"/>
  <c r="AE23" i="1"/>
  <c r="AD23" i="1"/>
  <c r="AD26" i="1" s="1"/>
  <c r="AK19" i="1"/>
  <c r="AJ19" i="1"/>
  <c r="AI19" i="1"/>
  <c r="AH19" i="1"/>
  <c r="AG19" i="1"/>
  <c r="AF19" i="1"/>
  <c r="AE19" i="1"/>
  <c r="AD19" i="1"/>
  <c r="AK18" i="1"/>
  <c r="AJ18" i="1"/>
  <c r="AI18" i="1"/>
  <c r="AH18" i="1"/>
  <c r="AG18" i="1"/>
  <c r="AF18" i="1"/>
  <c r="AE18" i="1"/>
  <c r="AD18" i="1"/>
  <c r="AK17" i="1"/>
  <c r="AJ17" i="1"/>
  <c r="AJ20" i="1" s="1"/>
  <c r="AI17" i="1"/>
  <c r="AH17" i="1"/>
  <c r="AH20" i="1" s="1"/>
  <c r="AG17" i="1"/>
  <c r="AG20" i="1" s="1"/>
  <c r="AF17" i="1"/>
  <c r="AF20" i="1" s="1"/>
  <c r="AE17" i="1"/>
  <c r="AD17" i="1"/>
  <c r="AD20" i="1" s="1"/>
  <c r="AK13" i="1"/>
  <c r="AJ13" i="1"/>
  <c r="AI13" i="1"/>
  <c r="AH13" i="1"/>
  <c r="AG13" i="1"/>
  <c r="AF13" i="1"/>
  <c r="AE13" i="1"/>
  <c r="AD13" i="1"/>
  <c r="AK12" i="1"/>
  <c r="AJ12" i="1"/>
  <c r="AI12" i="1"/>
  <c r="AH12" i="1"/>
  <c r="AG12" i="1"/>
  <c r="AF12" i="1"/>
  <c r="AE12" i="1"/>
  <c r="AD12" i="1"/>
  <c r="AK11" i="1"/>
  <c r="AK14" i="1" s="1"/>
  <c r="AJ11" i="1"/>
  <c r="AJ14" i="1" s="1"/>
  <c r="AI11" i="1"/>
  <c r="AH11" i="1"/>
  <c r="AH14" i="1" s="1"/>
  <c r="AG11" i="1"/>
  <c r="AG14" i="1" s="1"/>
  <c r="AF11" i="1"/>
  <c r="AF14" i="1" s="1"/>
  <c r="AE11" i="1"/>
  <c r="AD11" i="1"/>
  <c r="AD14" i="1" s="1"/>
  <c r="AE5" i="1"/>
  <c r="AE122" i="1" s="1"/>
  <c r="AF5" i="1"/>
  <c r="AG5" i="1"/>
  <c r="AG122" i="1" s="1"/>
  <c r="AH5" i="1"/>
  <c r="AI5" i="1"/>
  <c r="AI122" i="1" s="1"/>
  <c r="AJ5" i="1"/>
  <c r="AK5" i="1"/>
  <c r="AK122" i="1" s="1"/>
  <c r="AE6" i="1"/>
  <c r="AF6" i="1"/>
  <c r="AG6" i="1"/>
  <c r="AH6" i="1"/>
  <c r="AI6" i="1"/>
  <c r="AJ6" i="1"/>
  <c r="AJ36" i="1" s="1"/>
  <c r="AK6" i="1"/>
  <c r="AE7" i="1"/>
  <c r="AE37" i="1" s="1"/>
  <c r="AF7" i="1"/>
  <c r="AG7" i="1"/>
  <c r="AG124" i="1" s="1"/>
  <c r="AH7" i="1"/>
  <c r="AI7" i="1"/>
  <c r="AI37" i="1" s="1"/>
  <c r="AJ7" i="1"/>
  <c r="AK7" i="1"/>
  <c r="AK124" i="1" s="1"/>
  <c r="AD6" i="1"/>
  <c r="AD7" i="1"/>
  <c r="AD5" i="1"/>
  <c r="I109" i="1"/>
  <c r="H109" i="1"/>
  <c r="G109" i="1"/>
  <c r="F109" i="1"/>
  <c r="E109" i="1"/>
  <c r="D109" i="1"/>
  <c r="C109" i="1"/>
  <c r="B109" i="1"/>
  <c r="I108" i="1"/>
  <c r="H108" i="1"/>
  <c r="G108" i="1"/>
  <c r="F108" i="1"/>
  <c r="E108" i="1"/>
  <c r="D108" i="1"/>
  <c r="C108" i="1"/>
  <c r="B108" i="1"/>
  <c r="I107" i="1"/>
  <c r="H107" i="1"/>
  <c r="G107" i="1"/>
  <c r="F107" i="1"/>
  <c r="E107" i="1"/>
  <c r="D107" i="1"/>
  <c r="C107" i="1"/>
  <c r="B107" i="1"/>
  <c r="I103" i="1"/>
  <c r="H103" i="1"/>
  <c r="G103" i="1"/>
  <c r="F103" i="1"/>
  <c r="E103" i="1"/>
  <c r="D103" i="1"/>
  <c r="C103" i="1"/>
  <c r="B103" i="1"/>
  <c r="I102" i="1"/>
  <c r="H102" i="1"/>
  <c r="G102" i="1"/>
  <c r="F102" i="1"/>
  <c r="E102" i="1"/>
  <c r="D102" i="1"/>
  <c r="C102" i="1"/>
  <c r="B102" i="1"/>
  <c r="I101" i="1"/>
  <c r="H101" i="1"/>
  <c r="G101" i="1"/>
  <c r="F101" i="1"/>
  <c r="E101" i="1"/>
  <c r="D101" i="1"/>
  <c r="C101" i="1"/>
  <c r="B101" i="1"/>
  <c r="I97" i="1"/>
  <c r="H97" i="1"/>
  <c r="G97" i="1"/>
  <c r="F97" i="1"/>
  <c r="E97" i="1"/>
  <c r="D97" i="1"/>
  <c r="C97" i="1"/>
  <c r="B97" i="1"/>
  <c r="I96" i="1"/>
  <c r="H96" i="1"/>
  <c r="G96" i="1"/>
  <c r="F96" i="1"/>
  <c r="E96" i="1"/>
  <c r="D96" i="1"/>
  <c r="C96" i="1"/>
  <c r="B96" i="1"/>
  <c r="I95" i="1"/>
  <c r="H95" i="1"/>
  <c r="G95" i="1"/>
  <c r="F95" i="1"/>
  <c r="E95" i="1"/>
  <c r="D95" i="1"/>
  <c r="C95" i="1"/>
  <c r="B95" i="1"/>
  <c r="I91" i="1"/>
  <c r="H91" i="1"/>
  <c r="G91" i="1"/>
  <c r="F91" i="1"/>
  <c r="E91" i="1"/>
  <c r="D91" i="1"/>
  <c r="C91" i="1"/>
  <c r="B91" i="1"/>
  <c r="I90" i="1"/>
  <c r="H90" i="1"/>
  <c r="G90" i="1"/>
  <c r="F90" i="1"/>
  <c r="E90" i="1"/>
  <c r="D90" i="1"/>
  <c r="C90" i="1"/>
  <c r="B90" i="1"/>
  <c r="I89" i="1"/>
  <c r="H89" i="1"/>
  <c r="G89" i="1"/>
  <c r="F89" i="1"/>
  <c r="E89" i="1"/>
  <c r="D89" i="1"/>
  <c r="C89" i="1"/>
  <c r="B89" i="1"/>
  <c r="I85" i="1"/>
  <c r="H85" i="1"/>
  <c r="G85" i="1"/>
  <c r="F85" i="1"/>
  <c r="E85" i="1"/>
  <c r="D85" i="1"/>
  <c r="C85" i="1"/>
  <c r="B85" i="1"/>
  <c r="I84" i="1"/>
  <c r="H84" i="1"/>
  <c r="G84" i="1"/>
  <c r="F84" i="1"/>
  <c r="E84" i="1"/>
  <c r="D84" i="1"/>
  <c r="C84" i="1"/>
  <c r="B84" i="1"/>
  <c r="I83" i="1"/>
  <c r="H83" i="1"/>
  <c r="G83" i="1"/>
  <c r="F83" i="1"/>
  <c r="E83" i="1"/>
  <c r="D83" i="1"/>
  <c r="C83" i="1"/>
  <c r="B83" i="1"/>
  <c r="I70" i="1"/>
  <c r="H70" i="1"/>
  <c r="G70" i="1"/>
  <c r="F70" i="1"/>
  <c r="E70" i="1"/>
  <c r="D70" i="1"/>
  <c r="C70" i="1"/>
  <c r="B70" i="1"/>
  <c r="I69" i="1"/>
  <c r="H69" i="1"/>
  <c r="G69" i="1"/>
  <c r="F69" i="1"/>
  <c r="E69" i="1"/>
  <c r="D69" i="1"/>
  <c r="C69" i="1"/>
  <c r="B69" i="1"/>
  <c r="I68" i="1"/>
  <c r="H68" i="1"/>
  <c r="G68" i="1"/>
  <c r="F68" i="1"/>
  <c r="E68" i="1"/>
  <c r="D68" i="1"/>
  <c r="C68" i="1"/>
  <c r="B68" i="1"/>
  <c r="I64" i="1"/>
  <c r="H64" i="1"/>
  <c r="G64" i="1"/>
  <c r="F64" i="1"/>
  <c r="E64" i="1"/>
  <c r="D64" i="1"/>
  <c r="C64" i="1"/>
  <c r="B64" i="1"/>
  <c r="I63" i="1"/>
  <c r="H63" i="1"/>
  <c r="G63" i="1"/>
  <c r="F63" i="1"/>
  <c r="E63" i="1"/>
  <c r="D63" i="1"/>
  <c r="C63" i="1"/>
  <c r="B63" i="1"/>
  <c r="I62" i="1"/>
  <c r="H62" i="1"/>
  <c r="G62" i="1"/>
  <c r="F62" i="1"/>
  <c r="E62" i="1"/>
  <c r="D62" i="1"/>
  <c r="C62" i="1"/>
  <c r="B62" i="1"/>
  <c r="I58" i="1"/>
  <c r="H58" i="1"/>
  <c r="G58" i="1"/>
  <c r="F58" i="1"/>
  <c r="E58" i="1"/>
  <c r="D58" i="1"/>
  <c r="C58" i="1"/>
  <c r="B58" i="1"/>
  <c r="I57" i="1"/>
  <c r="H57" i="1"/>
  <c r="G57" i="1"/>
  <c r="F57" i="1"/>
  <c r="E57" i="1"/>
  <c r="D57" i="1"/>
  <c r="C57" i="1"/>
  <c r="B57" i="1"/>
  <c r="I56" i="1"/>
  <c r="H56" i="1"/>
  <c r="G56" i="1"/>
  <c r="F56" i="1"/>
  <c r="E56" i="1"/>
  <c r="D56" i="1"/>
  <c r="C56" i="1"/>
  <c r="B56" i="1"/>
  <c r="I52" i="1"/>
  <c r="H52" i="1"/>
  <c r="G52" i="1"/>
  <c r="F52" i="1"/>
  <c r="E52" i="1"/>
  <c r="D52" i="1"/>
  <c r="C52" i="1"/>
  <c r="B52" i="1"/>
  <c r="I51" i="1"/>
  <c r="H51" i="1"/>
  <c r="G51" i="1"/>
  <c r="F51" i="1"/>
  <c r="E51" i="1"/>
  <c r="D51" i="1"/>
  <c r="C51" i="1"/>
  <c r="B51" i="1"/>
  <c r="I50" i="1"/>
  <c r="H50" i="1"/>
  <c r="G50" i="1"/>
  <c r="F50" i="1"/>
  <c r="E50" i="1"/>
  <c r="D50" i="1"/>
  <c r="C50" i="1"/>
  <c r="B50" i="1"/>
  <c r="I46" i="1"/>
  <c r="H46" i="1"/>
  <c r="G46" i="1"/>
  <c r="F46" i="1"/>
  <c r="E46" i="1"/>
  <c r="D46" i="1"/>
  <c r="C46" i="1"/>
  <c r="B46" i="1"/>
  <c r="I45" i="1"/>
  <c r="H45" i="1"/>
  <c r="G45" i="1"/>
  <c r="F45" i="1"/>
  <c r="E45" i="1"/>
  <c r="D45" i="1"/>
  <c r="C45" i="1"/>
  <c r="B45" i="1"/>
  <c r="I44" i="1"/>
  <c r="H44" i="1"/>
  <c r="G44" i="1"/>
  <c r="F44" i="1"/>
  <c r="E44" i="1"/>
  <c r="D44" i="1"/>
  <c r="C44" i="1"/>
  <c r="B44" i="1"/>
  <c r="I31" i="1"/>
  <c r="I148" i="1" s="1"/>
  <c r="H31" i="1"/>
  <c r="H148" i="1" s="1"/>
  <c r="G31" i="1"/>
  <c r="G148" i="1" s="1"/>
  <c r="F31" i="1"/>
  <c r="F148" i="1" s="1"/>
  <c r="E31" i="1"/>
  <c r="E148" i="1" s="1"/>
  <c r="D31" i="1"/>
  <c r="D148" i="1" s="1"/>
  <c r="C31" i="1"/>
  <c r="C148" i="1" s="1"/>
  <c r="B31" i="1"/>
  <c r="I30" i="1"/>
  <c r="I147" i="1" s="1"/>
  <c r="H30" i="1"/>
  <c r="H147" i="1" s="1"/>
  <c r="G30" i="1"/>
  <c r="G147" i="1" s="1"/>
  <c r="F30" i="1"/>
  <c r="E30" i="1"/>
  <c r="E147" i="1" s="1"/>
  <c r="D30" i="1"/>
  <c r="D147" i="1" s="1"/>
  <c r="C30" i="1"/>
  <c r="C147" i="1" s="1"/>
  <c r="B30" i="1"/>
  <c r="I29" i="1"/>
  <c r="I146" i="1" s="1"/>
  <c r="I149" i="1" s="1"/>
  <c r="H29" i="1"/>
  <c r="H146" i="1" s="1"/>
  <c r="H149" i="1" s="1"/>
  <c r="G29" i="1"/>
  <c r="G146" i="1" s="1"/>
  <c r="F29" i="1"/>
  <c r="F146" i="1" s="1"/>
  <c r="E29" i="1"/>
  <c r="E146" i="1" s="1"/>
  <c r="E149" i="1" s="1"/>
  <c r="D29" i="1"/>
  <c r="D146" i="1" s="1"/>
  <c r="D149" i="1" s="1"/>
  <c r="C29" i="1"/>
  <c r="C146" i="1" s="1"/>
  <c r="B29" i="1"/>
  <c r="I25" i="1"/>
  <c r="H25" i="1"/>
  <c r="H142" i="1" s="1"/>
  <c r="G25" i="1"/>
  <c r="G142" i="1" s="1"/>
  <c r="F25" i="1"/>
  <c r="F142" i="1" s="1"/>
  <c r="E25" i="1"/>
  <c r="D25" i="1"/>
  <c r="D142" i="1" s="1"/>
  <c r="C25" i="1"/>
  <c r="C142" i="1" s="1"/>
  <c r="B25" i="1"/>
  <c r="I24" i="1"/>
  <c r="H24" i="1"/>
  <c r="H141" i="1" s="1"/>
  <c r="G24" i="1"/>
  <c r="G141" i="1" s="1"/>
  <c r="F24" i="1"/>
  <c r="F141" i="1" s="1"/>
  <c r="E24" i="1"/>
  <c r="E141" i="1" s="1"/>
  <c r="D24" i="1"/>
  <c r="D141" i="1" s="1"/>
  <c r="C24" i="1"/>
  <c r="C141" i="1" s="1"/>
  <c r="B24" i="1"/>
  <c r="I23" i="1"/>
  <c r="H23" i="1"/>
  <c r="H140" i="1" s="1"/>
  <c r="H143" i="1" s="1"/>
  <c r="G23" i="1"/>
  <c r="G140" i="1" s="1"/>
  <c r="F23" i="1"/>
  <c r="F140" i="1" s="1"/>
  <c r="E23" i="1"/>
  <c r="D23" i="1"/>
  <c r="D140" i="1" s="1"/>
  <c r="D143" i="1" s="1"/>
  <c r="C23" i="1"/>
  <c r="C140" i="1" s="1"/>
  <c r="B23" i="1"/>
  <c r="I19" i="1"/>
  <c r="I136" i="1" s="1"/>
  <c r="H19" i="1"/>
  <c r="H136" i="1" s="1"/>
  <c r="G19" i="1"/>
  <c r="G136" i="1" s="1"/>
  <c r="F19" i="1"/>
  <c r="F136" i="1" s="1"/>
  <c r="E19" i="1"/>
  <c r="E136" i="1" s="1"/>
  <c r="D19" i="1"/>
  <c r="D136" i="1" s="1"/>
  <c r="C19" i="1"/>
  <c r="C136" i="1" s="1"/>
  <c r="B19" i="1"/>
  <c r="I18" i="1"/>
  <c r="I135" i="1" s="1"/>
  <c r="H18" i="1"/>
  <c r="H135" i="1" s="1"/>
  <c r="G18" i="1"/>
  <c r="G135" i="1" s="1"/>
  <c r="F18" i="1"/>
  <c r="F135" i="1" s="1"/>
  <c r="E18" i="1"/>
  <c r="E135" i="1" s="1"/>
  <c r="D18" i="1"/>
  <c r="D135" i="1" s="1"/>
  <c r="C18" i="1"/>
  <c r="C135" i="1" s="1"/>
  <c r="B18" i="1"/>
  <c r="I17" i="1"/>
  <c r="I134" i="1" s="1"/>
  <c r="I137" i="1" s="1"/>
  <c r="H17" i="1"/>
  <c r="H134" i="1" s="1"/>
  <c r="H137" i="1" s="1"/>
  <c r="G17" i="1"/>
  <c r="G134" i="1" s="1"/>
  <c r="F17" i="1"/>
  <c r="F134" i="1" s="1"/>
  <c r="F137" i="1" s="1"/>
  <c r="E17" i="1"/>
  <c r="E134" i="1" s="1"/>
  <c r="E137" i="1" s="1"/>
  <c r="D17" i="1"/>
  <c r="D134" i="1" s="1"/>
  <c r="C17" i="1"/>
  <c r="C134" i="1" s="1"/>
  <c r="B17" i="1"/>
  <c r="I13" i="1"/>
  <c r="I130" i="1" s="1"/>
  <c r="H13" i="1"/>
  <c r="H130" i="1" s="1"/>
  <c r="G13" i="1"/>
  <c r="G130" i="1" s="1"/>
  <c r="F13" i="1"/>
  <c r="F130" i="1" s="1"/>
  <c r="E13" i="1"/>
  <c r="E130" i="1" s="1"/>
  <c r="D13" i="1"/>
  <c r="D130" i="1" s="1"/>
  <c r="C13" i="1"/>
  <c r="C130" i="1" s="1"/>
  <c r="B13" i="1"/>
  <c r="B130" i="1" s="1"/>
  <c r="I12" i="1"/>
  <c r="I129" i="1" s="1"/>
  <c r="H12" i="1"/>
  <c r="H129" i="1" s="1"/>
  <c r="G12" i="1"/>
  <c r="G129" i="1" s="1"/>
  <c r="F12" i="1"/>
  <c r="F129" i="1" s="1"/>
  <c r="E12" i="1"/>
  <c r="E129" i="1" s="1"/>
  <c r="D12" i="1"/>
  <c r="D129" i="1" s="1"/>
  <c r="C12" i="1"/>
  <c r="C129" i="1" s="1"/>
  <c r="B12" i="1"/>
  <c r="I11" i="1"/>
  <c r="I128" i="1" s="1"/>
  <c r="I131" i="1" s="1"/>
  <c r="H11" i="1"/>
  <c r="H128" i="1" s="1"/>
  <c r="H131" i="1" s="1"/>
  <c r="G11" i="1"/>
  <c r="G128" i="1" s="1"/>
  <c r="F11" i="1"/>
  <c r="F128" i="1" s="1"/>
  <c r="E11" i="1"/>
  <c r="E128" i="1" s="1"/>
  <c r="E131" i="1" s="1"/>
  <c r="D11" i="1"/>
  <c r="D128" i="1" s="1"/>
  <c r="D131" i="1" s="1"/>
  <c r="C11" i="1"/>
  <c r="C128" i="1" s="1"/>
  <c r="B11" i="1"/>
  <c r="B128" i="1" s="1"/>
  <c r="C5" i="1"/>
  <c r="D5" i="1"/>
  <c r="D122" i="1" s="1"/>
  <c r="E5" i="1"/>
  <c r="E122" i="1" s="1"/>
  <c r="F5" i="1"/>
  <c r="F122" i="1" s="1"/>
  <c r="G5" i="1"/>
  <c r="H5" i="1"/>
  <c r="H122" i="1" s="1"/>
  <c r="I5" i="1"/>
  <c r="I122" i="1" s="1"/>
  <c r="C6" i="1"/>
  <c r="C123" i="1" s="1"/>
  <c r="D6" i="1"/>
  <c r="E6" i="1"/>
  <c r="E123" i="1" s="1"/>
  <c r="F6" i="1"/>
  <c r="G6" i="1"/>
  <c r="G123" i="1" s="1"/>
  <c r="H6" i="1"/>
  <c r="H123" i="1" s="1"/>
  <c r="I6" i="1"/>
  <c r="I123" i="1" s="1"/>
  <c r="C7" i="1"/>
  <c r="C124" i="1" s="1"/>
  <c r="D7" i="1"/>
  <c r="E7" i="1"/>
  <c r="E124" i="1" s="1"/>
  <c r="F7" i="1"/>
  <c r="G7" i="1"/>
  <c r="G124" i="1" s="1"/>
  <c r="H7" i="1"/>
  <c r="I7" i="1"/>
  <c r="I124" i="1" s="1"/>
  <c r="B6" i="1"/>
  <c r="B7" i="1"/>
  <c r="B5" i="1"/>
  <c r="B122" i="1" s="1"/>
  <c r="B123" i="1" l="1"/>
  <c r="F124" i="1"/>
  <c r="AI123" i="1"/>
  <c r="AI125" i="1" s="1"/>
  <c r="AE123" i="1"/>
  <c r="AE125" i="1" s="1"/>
  <c r="F149" i="1"/>
  <c r="F147" i="1"/>
  <c r="G122" i="1"/>
  <c r="C122" i="1"/>
  <c r="J122" i="1" s="1"/>
  <c r="AE124" i="1"/>
  <c r="AL45" i="1"/>
  <c r="AL46" i="1"/>
  <c r="D123" i="1"/>
  <c r="E140" i="1"/>
  <c r="I140" i="1"/>
  <c r="I141" i="1"/>
  <c r="E142" i="1"/>
  <c r="I142" i="1"/>
  <c r="AL18" i="1"/>
  <c r="AL19" i="1"/>
  <c r="AL57" i="1"/>
  <c r="AL58" i="1"/>
  <c r="AL63" i="1"/>
  <c r="AL64" i="1"/>
  <c r="AL69" i="1"/>
  <c r="AL70" i="1"/>
  <c r="H124" i="1"/>
  <c r="D124" i="1"/>
  <c r="J63" i="1"/>
  <c r="J68" i="1"/>
  <c r="J69" i="1"/>
  <c r="J70" i="1"/>
  <c r="J83" i="1"/>
  <c r="J84" i="1"/>
  <c r="J85" i="1"/>
  <c r="J89" i="1"/>
  <c r="J90" i="1"/>
  <c r="J91" i="1"/>
  <c r="J95" i="1"/>
  <c r="J96" i="1"/>
  <c r="AD124" i="1"/>
  <c r="AH123" i="1"/>
  <c r="AL30" i="1"/>
  <c r="AL31" i="1"/>
  <c r="AK35" i="1"/>
  <c r="AL96" i="1"/>
  <c r="AH114" i="1"/>
  <c r="AL97" i="1"/>
  <c r="D137" i="1"/>
  <c r="AK20" i="1"/>
  <c r="C149" i="1"/>
  <c r="AF36" i="1"/>
  <c r="AG35" i="1"/>
  <c r="AE115" i="1"/>
  <c r="AI115" i="1"/>
  <c r="AL102" i="1"/>
  <c r="AL103" i="1"/>
  <c r="F131" i="1"/>
  <c r="G149" i="1"/>
  <c r="J6" i="1"/>
  <c r="J128" i="1"/>
  <c r="J11" i="1"/>
  <c r="J17" i="1"/>
  <c r="B134" i="1"/>
  <c r="J134" i="1" s="1"/>
  <c r="J24" i="1"/>
  <c r="B141" i="1"/>
  <c r="J64" i="1"/>
  <c r="AD123" i="1"/>
  <c r="AD36" i="1"/>
  <c r="AH124" i="1"/>
  <c r="AH37" i="1"/>
  <c r="AK123" i="1"/>
  <c r="AK36" i="1"/>
  <c r="AG123" i="1"/>
  <c r="AG36" i="1"/>
  <c r="AJ122" i="1"/>
  <c r="AJ35" i="1"/>
  <c r="AF122" i="1"/>
  <c r="AF35" i="1"/>
  <c r="AF123" i="1"/>
  <c r="AF86" i="1"/>
  <c r="AF113" i="1"/>
  <c r="AF116" i="1" s="1"/>
  <c r="J12" i="1"/>
  <c r="J18" i="1"/>
  <c r="B135" i="1"/>
  <c r="J135" i="1" s="1"/>
  <c r="J19" i="1"/>
  <c r="B136" i="1"/>
  <c r="J136" i="1" s="1"/>
  <c r="J23" i="1"/>
  <c r="B140" i="1"/>
  <c r="J25" i="1"/>
  <c r="B142" i="1"/>
  <c r="J29" i="1"/>
  <c r="B146" i="1"/>
  <c r="C131" i="1"/>
  <c r="C137" i="1"/>
  <c r="G137" i="1"/>
  <c r="C143" i="1"/>
  <c r="G143" i="1"/>
  <c r="B129" i="1"/>
  <c r="J129" i="1" s="1"/>
  <c r="AD114" i="1"/>
  <c r="AK125" i="1"/>
  <c r="AJ86" i="1"/>
  <c r="AJ113" i="1"/>
  <c r="AJ116" i="1" s="1"/>
  <c r="AJ123" i="1"/>
  <c r="J13" i="1"/>
  <c r="F143" i="1"/>
  <c r="J30" i="1"/>
  <c r="B147" i="1"/>
  <c r="J147" i="1" s="1"/>
  <c r="J5" i="1"/>
  <c r="G131" i="1"/>
  <c r="B124" i="1"/>
  <c r="F123" i="1"/>
  <c r="J7" i="1"/>
  <c r="AD122" i="1"/>
  <c r="AJ124" i="1"/>
  <c r="AF124" i="1"/>
  <c r="AH122" i="1"/>
  <c r="AH125" i="1" s="1"/>
  <c r="AF53" i="1"/>
  <c r="AJ53" i="1"/>
  <c r="AG125" i="1"/>
  <c r="J97" i="1"/>
  <c r="J101" i="1"/>
  <c r="J102" i="1"/>
  <c r="J103" i="1"/>
  <c r="J107" i="1"/>
  <c r="J108" i="1"/>
  <c r="J109" i="1"/>
  <c r="AE20" i="1"/>
  <c r="AI20" i="1"/>
  <c r="AD37" i="1"/>
  <c r="AI36" i="1"/>
  <c r="AE36" i="1"/>
  <c r="AE59" i="1"/>
  <c r="AI59" i="1"/>
  <c r="AE65" i="1"/>
  <c r="AI65" i="1"/>
  <c r="AG86" i="1"/>
  <c r="AK86" i="1"/>
  <c r="AK114" i="1"/>
  <c r="AK116" i="1" s="1"/>
  <c r="AG114" i="1"/>
  <c r="AG116" i="1" s="1"/>
  <c r="AH113" i="1"/>
  <c r="AH116" i="1" s="1"/>
  <c r="AD113" i="1"/>
  <c r="AL12" i="1"/>
  <c r="AL13" i="1"/>
  <c r="AL24" i="1"/>
  <c r="AL25" i="1"/>
  <c r="AK37" i="1"/>
  <c r="AG37" i="1"/>
  <c r="AH36" i="1"/>
  <c r="AI35" i="1"/>
  <c r="AE35" i="1"/>
  <c r="AF47" i="1"/>
  <c r="AJ47" i="1"/>
  <c r="AL51" i="1"/>
  <c r="AL52" i="1"/>
  <c r="AL84" i="1"/>
  <c r="AL85" i="1"/>
  <c r="AL90" i="1"/>
  <c r="AL91" i="1"/>
  <c r="AL108" i="1"/>
  <c r="AL109" i="1"/>
  <c r="AF104" i="1"/>
  <c r="AJ104" i="1"/>
  <c r="J31" i="1"/>
  <c r="J44" i="1"/>
  <c r="J45" i="1"/>
  <c r="J46" i="1"/>
  <c r="J50" i="1"/>
  <c r="J51" i="1"/>
  <c r="J52" i="1"/>
  <c r="J56" i="1"/>
  <c r="J57" i="1"/>
  <c r="J58" i="1"/>
  <c r="J62" i="1"/>
  <c r="B148" i="1"/>
  <c r="J148" i="1" s="1"/>
  <c r="AE14" i="1"/>
  <c r="AI14" i="1"/>
  <c r="AE26" i="1"/>
  <c r="AI26" i="1"/>
  <c r="AJ37" i="1"/>
  <c r="AF37" i="1"/>
  <c r="AH35" i="1"/>
  <c r="AD35" i="1"/>
  <c r="AG47" i="1"/>
  <c r="AK47" i="1"/>
  <c r="AG59" i="1"/>
  <c r="AK59" i="1"/>
  <c r="AE86" i="1"/>
  <c r="AI86" i="1"/>
  <c r="AD115" i="1"/>
  <c r="AI114" i="1"/>
  <c r="AI116" i="1" s="1"/>
  <c r="AE114" i="1"/>
  <c r="AE116" i="1" s="1"/>
  <c r="AL101" i="1"/>
  <c r="AL107" i="1"/>
  <c r="AL95" i="1"/>
  <c r="AL89" i="1"/>
  <c r="AL83" i="1"/>
  <c r="AL68" i="1"/>
  <c r="AL62" i="1"/>
  <c r="AL56" i="1"/>
  <c r="AL59" i="1" s="1"/>
  <c r="AL50" i="1"/>
  <c r="AL44" i="1"/>
  <c r="AL29" i="1"/>
  <c r="AL23" i="1"/>
  <c r="AL17" i="1"/>
  <c r="AL11" i="1"/>
  <c r="J146" i="1"/>
  <c r="J131" i="1"/>
  <c r="J130" i="1"/>
  <c r="AL47" i="1" l="1"/>
  <c r="AL71" i="1"/>
  <c r="AL110" i="1"/>
  <c r="AH38" i="1"/>
  <c r="AI38" i="1"/>
  <c r="J123" i="1"/>
  <c r="AG38" i="1"/>
  <c r="J142" i="1"/>
  <c r="J137" i="1"/>
  <c r="AL14" i="1"/>
  <c r="E143" i="1"/>
  <c r="AL20" i="1"/>
  <c r="AL104" i="1"/>
  <c r="AJ125" i="1"/>
  <c r="J124" i="1"/>
  <c r="J140" i="1"/>
  <c r="J141" i="1"/>
  <c r="I143" i="1"/>
  <c r="J149" i="1"/>
  <c r="AL32" i="1"/>
  <c r="AL65" i="1"/>
  <c r="AL98" i="1"/>
  <c r="AE38" i="1"/>
  <c r="AD125" i="1"/>
  <c r="AJ38" i="1"/>
  <c r="AK38" i="1"/>
  <c r="AD116" i="1"/>
  <c r="AL53" i="1"/>
  <c r="AL115" i="1"/>
  <c r="B143" i="1"/>
  <c r="B131" i="1"/>
  <c r="B137" i="1"/>
  <c r="AL86" i="1"/>
  <c r="AL113" i="1"/>
  <c r="AL26" i="1"/>
  <c r="AL92" i="1"/>
  <c r="AL114" i="1"/>
  <c r="AF38" i="1"/>
  <c r="AD38" i="1"/>
  <c r="B149" i="1"/>
  <c r="AF125" i="1"/>
  <c r="K38" i="1"/>
  <c r="M38" i="1"/>
  <c r="N38" i="1"/>
  <c r="O38" i="1"/>
  <c r="P38" i="1"/>
  <c r="Q38" i="1"/>
  <c r="R38" i="1"/>
  <c r="T38" i="1"/>
  <c r="U38" i="1"/>
  <c r="V38" i="1"/>
  <c r="W38" i="1"/>
  <c r="X38" i="1"/>
  <c r="Y38" i="1"/>
  <c r="Z38" i="1"/>
  <c r="AB38" i="1"/>
  <c r="AM131" i="1"/>
  <c r="Z109" i="1"/>
  <c r="Y109" i="1"/>
  <c r="X109" i="1"/>
  <c r="W109" i="1"/>
  <c r="V109" i="1"/>
  <c r="U109" i="1"/>
  <c r="Z108" i="1"/>
  <c r="Y108" i="1"/>
  <c r="X108" i="1"/>
  <c r="W108" i="1"/>
  <c r="V108" i="1"/>
  <c r="U108" i="1"/>
  <c r="Z107" i="1"/>
  <c r="Y107" i="1"/>
  <c r="X107" i="1"/>
  <c r="W107" i="1"/>
  <c r="V107" i="1"/>
  <c r="U107" i="1"/>
  <c r="Z103" i="1"/>
  <c r="Y103" i="1"/>
  <c r="X103" i="1"/>
  <c r="W103" i="1"/>
  <c r="V103" i="1"/>
  <c r="U103" i="1"/>
  <c r="Z102" i="1"/>
  <c r="Y102" i="1"/>
  <c r="X102" i="1"/>
  <c r="W102" i="1"/>
  <c r="V102" i="1"/>
  <c r="U102" i="1"/>
  <c r="Z101" i="1"/>
  <c r="Y101" i="1"/>
  <c r="X101" i="1"/>
  <c r="W101" i="1"/>
  <c r="V101" i="1"/>
  <c r="U101" i="1"/>
  <c r="Z97" i="1"/>
  <c r="Y97" i="1"/>
  <c r="X97" i="1"/>
  <c r="W97" i="1"/>
  <c r="V97" i="1"/>
  <c r="U97" i="1"/>
  <c r="Z96" i="1"/>
  <c r="Y96" i="1"/>
  <c r="X96" i="1"/>
  <c r="W96" i="1"/>
  <c r="V96" i="1"/>
  <c r="U96" i="1"/>
  <c r="Z95" i="1"/>
  <c r="Y95" i="1"/>
  <c r="X95" i="1"/>
  <c r="W95" i="1"/>
  <c r="V95" i="1"/>
  <c r="U95" i="1"/>
  <c r="AA92" i="1"/>
  <c r="Z70" i="1"/>
  <c r="Y70" i="1"/>
  <c r="X70" i="1"/>
  <c r="W70" i="1"/>
  <c r="V70" i="1"/>
  <c r="U70" i="1"/>
  <c r="Z69" i="1"/>
  <c r="Y69" i="1"/>
  <c r="X69" i="1"/>
  <c r="W69" i="1"/>
  <c r="V69" i="1"/>
  <c r="U69" i="1"/>
  <c r="Z68" i="1"/>
  <c r="Y68" i="1"/>
  <c r="X68" i="1"/>
  <c r="W68" i="1"/>
  <c r="V68" i="1"/>
  <c r="U68" i="1"/>
  <c r="Z64" i="1"/>
  <c r="Y64" i="1"/>
  <c r="X64" i="1"/>
  <c r="W64" i="1"/>
  <c r="V64" i="1"/>
  <c r="U64" i="1"/>
  <c r="Z63" i="1"/>
  <c r="Y63" i="1"/>
  <c r="X63" i="1"/>
  <c r="W63" i="1"/>
  <c r="V63" i="1"/>
  <c r="U63" i="1"/>
  <c r="Z62" i="1"/>
  <c r="Y62" i="1"/>
  <c r="X62" i="1"/>
  <c r="W62" i="1"/>
  <c r="V62" i="1"/>
  <c r="U62" i="1"/>
  <c r="AA58" i="1"/>
  <c r="Z58" i="1"/>
  <c r="Y58" i="1"/>
  <c r="X58" i="1"/>
  <c r="W58" i="1"/>
  <c r="V58" i="1"/>
  <c r="U58" i="1"/>
  <c r="AA57" i="1"/>
  <c r="Z57" i="1"/>
  <c r="Y57" i="1"/>
  <c r="X57" i="1"/>
  <c r="W57" i="1"/>
  <c r="V57" i="1"/>
  <c r="U57" i="1"/>
  <c r="AA56" i="1"/>
  <c r="Z56" i="1"/>
  <c r="Y56" i="1"/>
  <c r="X56" i="1"/>
  <c r="W56" i="1"/>
  <c r="V56" i="1"/>
  <c r="U56" i="1"/>
  <c r="Z31" i="1"/>
  <c r="Y31" i="1"/>
  <c r="X31" i="1"/>
  <c r="W31" i="1"/>
  <c r="V31" i="1"/>
  <c r="U31" i="1"/>
  <c r="Z30" i="1"/>
  <c r="Y30" i="1"/>
  <c r="X30" i="1"/>
  <c r="W30" i="1"/>
  <c r="V30" i="1"/>
  <c r="U30" i="1"/>
  <c r="Z29" i="1"/>
  <c r="Y29" i="1"/>
  <c r="X29" i="1"/>
  <c r="W29" i="1"/>
  <c r="V29" i="1"/>
  <c r="U29" i="1"/>
  <c r="Z25" i="1"/>
  <c r="Y25" i="1"/>
  <c r="X25" i="1"/>
  <c r="W25" i="1"/>
  <c r="V25" i="1"/>
  <c r="U25" i="1"/>
  <c r="Z24" i="1"/>
  <c r="Y24" i="1"/>
  <c r="X24" i="1"/>
  <c r="W24" i="1"/>
  <c r="V24" i="1"/>
  <c r="U24" i="1"/>
  <c r="Z23" i="1"/>
  <c r="Y23" i="1"/>
  <c r="X23" i="1"/>
  <c r="W23" i="1"/>
  <c r="V23" i="1"/>
  <c r="U23" i="1"/>
  <c r="Z19" i="1"/>
  <c r="Y19" i="1"/>
  <c r="X19" i="1"/>
  <c r="W19" i="1"/>
  <c r="V19" i="1"/>
  <c r="U19" i="1"/>
  <c r="Z18" i="1"/>
  <c r="Y18" i="1"/>
  <c r="X18" i="1"/>
  <c r="W18" i="1"/>
  <c r="V18" i="1"/>
  <c r="U18" i="1"/>
  <c r="Z17" i="1"/>
  <c r="Y17" i="1"/>
  <c r="X17" i="1"/>
  <c r="W17" i="1"/>
  <c r="V17" i="1"/>
  <c r="U17" i="1"/>
  <c r="AA14" i="1"/>
  <c r="AA38" i="1" s="1"/>
  <c r="J143" i="1" l="1"/>
  <c r="AL116" i="1"/>
  <c r="C35" i="1"/>
  <c r="D36" i="1"/>
  <c r="B35" i="1"/>
  <c r="F35" i="1"/>
  <c r="C36" i="1"/>
  <c r="F36" i="1"/>
  <c r="H35" i="1"/>
  <c r="D35" i="1"/>
  <c r="B75" i="1"/>
  <c r="I36" i="1"/>
  <c r="I35" i="1"/>
  <c r="B113" i="1"/>
  <c r="F113" i="1"/>
  <c r="E114" i="1"/>
  <c r="I114" i="1"/>
  <c r="B36" i="1"/>
  <c r="E36" i="1"/>
  <c r="G36" i="1"/>
  <c r="G35" i="1"/>
  <c r="H36" i="1"/>
  <c r="E35" i="1"/>
  <c r="G75" i="1"/>
  <c r="F114" i="1"/>
  <c r="E74" i="1"/>
  <c r="I74" i="1"/>
  <c r="D75" i="1"/>
  <c r="H75" i="1"/>
  <c r="D113" i="1"/>
  <c r="H113" i="1"/>
  <c r="C114" i="1"/>
  <c r="G114" i="1"/>
  <c r="B74" i="1"/>
  <c r="F74" i="1"/>
  <c r="E75" i="1"/>
  <c r="I75" i="1"/>
  <c r="E113" i="1"/>
  <c r="I113" i="1"/>
  <c r="D114" i="1"/>
  <c r="H114" i="1"/>
  <c r="G113" i="1"/>
  <c r="C113" i="1"/>
  <c r="B114" i="1"/>
  <c r="G74" i="1"/>
  <c r="F75" i="1"/>
  <c r="D74" i="1"/>
  <c r="C75" i="1"/>
  <c r="C74" i="1"/>
  <c r="H74" i="1"/>
  <c r="AK128" i="1" l="1"/>
  <c r="AK140" i="1"/>
  <c r="AK75" i="1"/>
  <c r="AK135" i="1"/>
  <c r="AK129" i="1"/>
  <c r="AK147" i="1"/>
  <c r="AD134" i="1" l="1"/>
  <c r="AJ134" i="1"/>
  <c r="AG146" i="1"/>
  <c r="AD147" i="1"/>
  <c r="AE141" i="1"/>
  <c r="AF134" i="1"/>
  <c r="AK141" i="1"/>
  <c r="AE128" i="1"/>
  <c r="AK134" i="1"/>
  <c r="AK74" i="1"/>
  <c r="AF129" i="1"/>
  <c r="AK153" i="1"/>
  <c r="AG135" i="1"/>
  <c r="AH140" i="1"/>
  <c r="AH147" i="1"/>
  <c r="AI74" i="1"/>
  <c r="AG74" i="1"/>
  <c r="AD146" i="1"/>
  <c r="AD140" i="1"/>
  <c r="AI147" i="1"/>
  <c r="AI75" i="1"/>
  <c r="AH74" i="1"/>
  <c r="AG129" i="1"/>
  <c r="AF128" i="1"/>
  <c r="AI135" i="1"/>
  <c r="AH75" i="1"/>
  <c r="AF140" i="1"/>
  <c r="AG147" i="1"/>
  <c r="AE146" i="1"/>
  <c r="AG140" i="1"/>
  <c r="AF135" i="1"/>
  <c r="AG75" i="1"/>
  <c r="AF74" i="1"/>
  <c r="AJ135" i="1"/>
  <c r="AE129" i="1"/>
  <c r="AD128" i="1"/>
  <c r="AI141" i="1"/>
  <c r="AF75" i="1"/>
  <c r="AD129" i="1"/>
  <c r="AJ129" i="1"/>
  <c r="AD135" i="1"/>
  <c r="AJ147" i="1"/>
  <c r="AK146" i="1"/>
  <c r="AE135" i="1"/>
  <c r="AD75" i="1"/>
  <c r="AI128" i="1"/>
  <c r="AL5" i="1"/>
  <c r="AH146" i="1"/>
  <c r="AF147" i="1"/>
  <c r="AH134" i="1"/>
  <c r="AE147" i="1"/>
  <c r="AF141" i="1"/>
  <c r="AH135" i="1"/>
  <c r="AE75" i="1"/>
  <c r="AD74" i="1"/>
  <c r="AI134" i="1"/>
  <c r="AJ128" i="1"/>
  <c r="AF146" i="1"/>
  <c r="AI146" i="1"/>
  <c r="AH141" i="1"/>
  <c r="AD141" i="1"/>
  <c r="AE134" i="1"/>
  <c r="AJ74" i="1"/>
  <c r="AJ140" i="1"/>
  <c r="AI129" i="1"/>
  <c r="AH128" i="1"/>
  <c r="AH129" i="1"/>
  <c r="AJ75" i="1"/>
  <c r="AE74" i="1"/>
  <c r="AG128" i="1"/>
  <c r="AG141" i="1"/>
  <c r="AJ146" i="1"/>
  <c r="AI140" i="1"/>
  <c r="AE140" i="1"/>
  <c r="AG134" i="1"/>
  <c r="AJ141" i="1"/>
  <c r="AL6" i="1"/>
  <c r="AL123" i="1" l="1"/>
  <c r="AL36" i="1"/>
  <c r="AL122" i="1"/>
  <c r="AL35" i="1"/>
  <c r="AL141" i="1"/>
  <c r="AI152" i="1"/>
  <c r="AL135" i="1"/>
  <c r="AD153" i="1"/>
  <c r="AH153" i="1"/>
  <c r="AJ153" i="1"/>
  <c r="AL140" i="1"/>
  <c r="AL75" i="1"/>
  <c r="AE153" i="1"/>
  <c r="AL128" i="1"/>
  <c r="AL134" i="1"/>
  <c r="AH152" i="1"/>
  <c r="AL147" i="1"/>
  <c r="AL129" i="1"/>
  <c r="AF152" i="1"/>
  <c r="AG153" i="1"/>
  <c r="AL146" i="1"/>
  <c r="AJ152" i="1"/>
  <c r="AL74" i="1"/>
  <c r="AG152" i="1"/>
  <c r="AI153" i="1"/>
  <c r="AK152" i="1"/>
  <c r="AD152" i="1"/>
  <c r="AF153" i="1"/>
  <c r="AE152" i="1"/>
  <c r="AL153" i="1" l="1"/>
  <c r="AL152" i="1"/>
  <c r="AJ8" i="1" l="1"/>
  <c r="AE8" i="1"/>
  <c r="AK8" i="1"/>
  <c r="AK148" i="1"/>
  <c r="AK149" i="1" s="1"/>
  <c r="AK76" i="1"/>
  <c r="AI8" i="1"/>
  <c r="AF8" i="1"/>
  <c r="AK130" i="1"/>
  <c r="AK131" i="1" s="1"/>
  <c r="AH8" i="1"/>
  <c r="AK136" i="1"/>
  <c r="AK137" i="1" s="1"/>
  <c r="AD8" i="1"/>
  <c r="AL7" i="1"/>
  <c r="AG8" i="1"/>
  <c r="G152" i="1"/>
  <c r="C152" i="1"/>
  <c r="F8" i="1"/>
  <c r="H53" i="1"/>
  <c r="E98" i="1"/>
  <c r="I14" i="1"/>
  <c r="I53" i="1"/>
  <c r="I104" i="1"/>
  <c r="G32" i="1"/>
  <c r="E153" i="1"/>
  <c r="B152" i="1"/>
  <c r="F152" i="1"/>
  <c r="H153" i="1"/>
  <c r="D153" i="1"/>
  <c r="B8" i="1"/>
  <c r="E8" i="1"/>
  <c r="I20" i="1"/>
  <c r="I59" i="1"/>
  <c r="I110" i="1"/>
  <c r="J35" i="1"/>
  <c r="I153" i="1"/>
  <c r="B153" i="1"/>
  <c r="E152" i="1"/>
  <c r="G153" i="1"/>
  <c r="C153" i="1"/>
  <c r="H8" i="1"/>
  <c r="C8" i="1"/>
  <c r="D8" i="1"/>
  <c r="I26" i="1"/>
  <c r="I65" i="1"/>
  <c r="I92" i="1"/>
  <c r="J36" i="1"/>
  <c r="I152" i="1"/>
  <c r="C26" i="1"/>
  <c r="H152" i="1"/>
  <c r="D152" i="1"/>
  <c r="F153" i="1"/>
  <c r="G8" i="1"/>
  <c r="E104" i="1"/>
  <c r="I8" i="1"/>
  <c r="I32" i="1"/>
  <c r="I71" i="1"/>
  <c r="I98" i="1"/>
  <c r="B125" i="1"/>
  <c r="I125" i="1"/>
  <c r="H125" i="1"/>
  <c r="F125" i="1"/>
  <c r="AL124" i="1" l="1"/>
  <c r="AL125" i="1" s="1"/>
  <c r="AL37" i="1"/>
  <c r="AL38" i="1" s="1"/>
  <c r="G37" i="1"/>
  <c r="AE142" i="1"/>
  <c r="AL8" i="1"/>
  <c r="AK77" i="1"/>
  <c r="AK142" i="1"/>
  <c r="AK143" i="1" s="1"/>
  <c r="I37" i="1"/>
  <c r="C37" i="1"/>
  <c r="D37" i="1"/>
  <c r="H37" i="1"/>
  <c r="E37" i="1"/>
  <c r="H155" i="1"/>
  <c r="F155" i="1"/>
  <c r="B155" i="1"/>
  <c r="I155" i="1"/>
  <c r="C154" i="1"/>
  <c r="J110" i="1"/>
  <c r="J32" i="1"/>
  <c r="J53" i="1"/>
  <c r="J20" i="1"/>
  <c r="G110" i="1"/>
  <c r="F98" i="1"/>
  <c r="G92" i="1"/>
  <c r="C47" i="1"/>
  <c r="C76" i="1"/>
  <c r="B86" i="1"/>
  <c r="B115" i="1"/>
  <c r="E71" i="1"/>
  <c r="G26" i="1"/>
  <c r="F20" i="1"/>
  <c r="B32" i="1"/>
  <c r="H110" i="1"/>
  <c r="C98" i="1"/>
  <c r="D92" i="1"/>
  <c r="D26" i="1"/>
  <c r="C104" i="1"/>
  <c r="D98" i="1"/>
  <c r="E92" i="1"/>
  <c r="E47" i="1"/>
  <c r="E76" i="1"/>
  <c r="F71" i="1"/>
  <c r="G20" i="1"/>
  <c r="J74" i="1"/>
  <c r="D65" i="1"/>
  <c r="F59" i="1"/>
  <c r="B53" i="1"/>
  <c r="G154" i="1"/>
  <c r="H154" i="1"/>
  <c r="J104" i="1"/>
  <c r="J86" i="1"/>
  <c r="J14" i="1"/>
  <c r="J152" i="1"/>
  <c r="B154" i="1"/>
  <c r="J113" i="1"/>
  <c r="I47" i="1"/>
  <c r="I77" i="1" s="1"/>
  <c r="I76" i="1"/>
  <c r="I38" i="1"/>
  <c r="C59" i="1"/>
  <c r="E53" i="1"/>
  <c r="D32" i="1"/>
  <c r="F86" i="1"/>
  <c r="F115" i="1"/>
  <c r="F65" i="1"/>
  <c r="H59" i="1"/>
  <c r="H47" i="1"/>
  <c r="H76" i="1"/>
  <c r="H71" i="1"/>
  <c r="E32" i="1"/>
  <c r="E20" i="1"/>
  <c r="C14" i="1"/>
  <c r="H26" i="1"/>
  <c r="J8" i="1"/>
  <c r="C65" i="1"/>
  <c r="E59" i="1"/>
  <c r="G53" i="1"/>
  <c r="B110" i="1"/>
  <c r="B98" i="1"/>
  <c r="G71" i="1"/>
  <c r="H32" i="1"/>
  <c r="E26" i="1"/>
  <c r="C20" i="1"/>
  <c r="B14" i="1"/>
  <c r="D104" i="1"/>
  <c r="H115" i="1"/>
  <c r="H86" i="1"/>
  <c r="G125" i="1"/>
  <c r="G155" i="1" s="1"/>
  <c r="F154" i="1"/>
  <c r="D154" i="1"/>
  <c r="E154" i="1"/>
  <c r="J65" i="1"/>
  <c r="J71" i="1"/>
  <c r="J98" i="1"/>
  <c r="J153" i="1"/>
  <c r="C110" i="1"/>
  <c r="C92" i="1"/>
  <c r="B71" i="1"/>
  <c r="F32" i="1"/>
  <c r="B26" i="1"/>
  <c r="E14" i="1"/>
  <c r="D110" i="1"/>
  <c r="F104" i="1"/>
  <c r="G98" i="1"/>
  <c r="H92" i="1"/>
  <c r="D47" i="1"/>
  <c r="D76" i="1"/>
  <c r="E125" i="1"/>
  <c r="E155" i="1" s="1"/>
  <c r="B76" i="1"/>
  <c r="B47" i="1"/>
  <c r="I115" i="1"/>
  <c r="I86" i="1"/>
  <c r="I116" i="1" s="1"/>
  <c r="E110" i="1"/>
  <c r="G104" i="1"/>
  <c r="H98" i="1"/>
  <c r="G115" i="1"/>
  <c r="G86" i="1"/>
  <c r="F14" i="1"/>
  <c r="J114" i="1"/>
  <c r="D115" i="1"/>
  <c r="D86" i="1"/>
  <c r="H65" i="1"/>
  <c r="D53" i="1"/>
  <c r="F37" i="1"/>
  <c r="J26" i="1"/>
  <c r="I154" i="1"/>
  <c r="J92" i="1"/>
  <c r="J59" i="1"/>
  <c r="D14" i="1"/>
  <c r="E115" i="1"/>
  <c r="E86" i="1"/>
  <c r="E65" i="1"/>
  <c r="G59" i="1"/>
  <c r="G47" i="1"/>
  <c r="G76" i="1"/>
  <c r="D125" i="1"/>
  <c r="D155" i="1" s="1"/>
  <c r="D59" i="1"/>
  <c r="F53" i="1"/>
  <c r="B65" i="1"/>
  <c r="D71" i="1"/>
  <c r="F26" i="1"/>
  <c r="H14" i="1"/>
  <c r="B20" i="1"/>
  <c r="J75" i="1"/>
  <c r="C86" i="1"/>
  <c r="C115" i="1"/>
  <c r="G65" i="1"/>
  <c r="C53" i="1"/>
  <c r="B37" i="1"/>
  <c r="B59" i="1"/>
  <c r="B104" i="1"/>
  <c r="B92" i="1"/>
  <c r="C71" i="1"/>
  <c r="C32" i="1"/>
  <c r="H20" i="1"/>
  <c r="G14" i="1"/>
  <c r="AI148" i="1"/>
  <c r="D20" i="1"/>
  <c r="F110" i="1"/>
  <c r="H104" i="1"/>
  <c r="F92" i="1"/>
  <c r="F47" i="1"/>
  <c r="F76" i="1"/>
  <c r="C125" i="1"/>
  <c r="C155" i="1" s="1"/>
  <c r="J125" i="1"/>
  <c r="G38" i="1" l="1"/>
  <c r="AD76" i="1"/>
  <c r="AD77" i="1" s="1"/>
  <c r="AI76" i="1"/>
  <c r="AI77" i="1" s="1"/>
  <c r="AH76" i="1"/>
  <c r="AH77" i="1" s="1"/>
  <c r="AK154" i="1"/>
  <c r="AK155" i="1" s="1"/>
  <c r="AJ76" i="1"/>
  <c r="AJ77" i="1" s="1"/>
  <c r="AF76" i="1"/>
  <c r="AF77" i="1" s="1"/>
  <c r="AG76" i="1"/>
  <c r="AG77" i="1" s="1"/>
  <c r="AE76" i="1"/>
  <c r="AE77" i="1" s="1"/>
  <c r="C38" i="1"/>
  <c r="L156" i="1"/>
  <c r="AI149" i="1"/>
  <c r="L104" i="1"/>
  <c r="AJ148" i="1"/>
  <c r="AJ136" i="1"/>
  <c r="L20" i="1"/>
  <c r="L65" i="1"/>
  <c r="D38" i="1"/>
  <c r="D116" i="1"/>
  <c r="AH130" i="1"/>
  <c r="G116" i="1"/>
  <c r="AD142" i="1"/>
  <c r="L71" i="1"/>
  <c r="L14" i="1"/>
  <c r="L110" i="1"/>
  <c r="AJ142" i="1"/>
  <c r="AG136" i="1"/>
  <c r="AF148" i="1"/>
  <c r="AJ130" i="1"/>
  <c r="L26" i="1"/>
  <c r="J116" i="1"/>
  <c r="AI142" i="1"/>
  <c r="F77" i="1"/>
  <c r="L92" i="1"/>
  <c r="L59" i="1"/>
  <c r="AD136" i="1"/>
  <c r="AH142" i="1"/>
  <c r="E116" i="1"/>
  <c r="AF130" i="1"/>
  <c r="J76" i="1"/>
  <c r="D77" i="1"/>
  <c r="F38" i="1"/>
  <c r="AD130" i="1"/>
  <c r="AG142" i="1"/>
  <c r="F116" i="1"/>
  <c r="J47" i="1"/>
  <c r="AI136" i="1"/>
  <c r="AH136" i="1"/>
  <c r="C77" i="1"/>
  <c r="J37" i="1"/>
  <c r="AF136" i="1"/>
  <c r="AE143" i="1"/>
  <c r="G77" i="1"/>
  <c r="B77" i="1"/>
  <c r="AE136" i="1"/>
  <c r="AF142" i="1"/>
  <c r="AD148" i="1"/>
  <c r="B116" i="1"/>
  <c r="AI130" i="1"/>
  <c r="AE148" i="1"/>
  <c r="C116" i="1"/>
  <c r="H38" i="1"/>
  <c r="B38" i="1"/>
  <c r="AG130" i="1"/>
  <c r="AH148" i="1"/>
  <c r="H116" i="1"/>
  <c r="L98" i="1"/>
  <c r="J38" i="1"/>
  <c r="AE130" i="1"/>
  <c r="AG148" i="1"/>
  <c r="H77" i="1"/>
  <c r="J115" i="1"/>
  <c r="L53" i="1"/>
  <c r="E38" i="1"/>
  <c r="E77" i="1"/>
  <c r="L32" i="1"/>
  <c r="AL76" i="1" l="1"/>
  <c r="AL77" i="1" s="1"/>
  <c r="J154" i="1"/>
  <c r="AM31" i="1"/>
  <c r="AL148" i="1"/>
  <c r="AG149" i="1"/>
  <c r="AE154" i="1"/>
  <c r="AG131" i="1"/>
  <c r="AE149" i="1"/>
  <c r="AI154" i="1"/>
  <c r="AD149" i="1"/>
  <c r="AF143" i="1"/>
  <c r="J77" i="1"/>
  <c r="AD131" i="1"/>
  <c r="AF131" i="1"/>
  <c r="AM64" i="1"/>
  <c r="AH143" i="1"/>
  <c r="AL136" i="1"/>
  <c r="AM19" i="1"/>
  <c r="AI143" i="1"/>
  <c r="AM70" i="1"/>
  <c r="AJ154" i="1"/>
  <c r="AG137" i="1"/>
  <c r="AJ149" i="1"/>
  <c r="AH149" i="1"/>
  <c r="AG154" i="1"/>
  <c r="AM97" i="1"/>
  <c r="AE137" i="1"/>
  <c r="AH137" i="1"/>
  <c r="AF154" i="1"/>
  <c r="AM25" i="1"/>
  <c r="AL142" i="1"/>
  <c r="AH131" i="1"/>
  <c r="AM103" i="1"/>
  <c r="AJ137" i="1"/>
  <c r="L77" i="1"/>
  <c r="AF137" i="1"/>
  <c r="AI137" i="1"/>
  <c r="AM109" i="1"/>
  <c r="AG143" i="1"/>
  <c r="AM13" i="1"/>
  <c r="AL130" i="1"/>
  <c r="AD137" i="1"/>
  <c r="AJ143" i="1"/>
  <c r="AD143" i="1"/>
  <c r="AH154" i="1"/>
  <c r="AE131" i="1"/>
  <c r="AM58" i="1"/>
  <c r="AI131" i="1"/>
  <c r="AM91" i="1"/>
  <c r="L116" i="1"/>
  <c r="AD154" i="1"/>
  <c r="AM52" i="1"/>
  <c r="AJ131" i="1"/>
  <c r="AF149" i="1"/>
  <c r="L38" i="1"/>
  <c r="J155" i="1"/>
  <c r="AL143" i="1" l="1"/>
  <c r="AL137" i="1"/>
  <c r="AH155" i="1"/>
  <c r="AL131" i="1"/>
  <c r="AJ155" i="1"/>
  <c r="AM116" i="1"/>
  <c r="AM38" i="1"/>
  <c r="AI155" i="1"/>
  <c r="AL149" i="1"/>
  <c r="AM77" i="1"/>
  <c r="AD155" i="1"/>
  <c r="AL154" i="1"/>
  <c r="AF155" i="1"/>
  <c r="AG155" i="1"/>
  <c r="AE155" i="1"/>
  <c r="AL155" i="1" l="1"/>
  <c r="AM156" i="1"/>
</calcChain>
</file>

<file path=xl/sharedStrings.xml><?xml version="1.0" encoding="utf-8"?>
<sst xmlns="http://schemas.openxmlformats.org/spreadsheetml/2006/main" count="573" uniqueCount="34">
  <si>
    <t>4-Year Publics</t>
  </si>
  <si>
    <t>EFC Ranges</t>
  </si>
  <si>
    <t>1-1500</t>
  </si>
  <si>
    <t>1501-3000</t>
  </si>
  <si>
    <t>3001-4500</t>
  </si>
  <si>
    <t>4501-6000</t>
  </si>
  <si>
    <t>6001-9000</t>
  </si>
  <si>
    <t>9001-100K</t>
  </si>
  <si>
    <t>ALL</t>
  </si>
  <si>
    <t>Award Amount</t>
  </si>
  <si>
    <t>ACT &lt;18</t>
  </si>
  <si>
    <t>African American</t>
  </si>
  <si>
    <t>Caucasian</t>
  </si>
  <si>
    <t>Other</t>
  </si>
  <si>
    <t>Total</t>
  </si>
  <si>
    <t>ACT 18-20</t>
  </si>
  <si>
    <t>EFC Award 18-20</t>
  </si>
  <si>
    <t xml:space="preserve">EFC Award </t>
  </si>
  <si>
    <t>ACT 21-24</t>
  </si>
  <si>
    <t>EFC Award</t>
  </si>
  <si>
    <t>ACT 25-28</t>
  </si>
  <si>
    <t>ACT 29+</t>
  </si>
  <si>
    <t>ALL ACT Scores</t>
  </si>
  <si>
    <t>Grand Total</t>
  </si>
  <si>
    <t>2-Year Publics</t>
  </si>
  <si>
    <t>Privates</t>
  </si>
  <si>
    <t>ALL Institutions</t>
  </si>
  <si>
    <t>GRAND TOTAL</t>
  </si>
  <si>
    <t>&gt;100K</t>
  </si>
  <si>
    <t>Difference in Average Award Amounts (New Matrix - Current Programs)</t>
  </si>
  <si>
    <t>Difference in Number of Recipients (New Matrix - Current Programs)</t>
  </si>
  <si>
    <t>Difference in Total Awards (New Matrix - Current Programs)</t>
  </si>
  <si>
    <t>Average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</si>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</sst>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left" indent="2"/>
    </xf>
    <xf numFmtId="164" fontId="0" fillId="0" borderId="0" xfId="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left"/>
    </xf>
    <xf numFmtId="164" fontId="0" fillId="0" borderId="0" xfId="1" applyNumberFormat="1" applyFont="1" applyAlignment="1">
      <alignment horizontal="center" wrapText="1"/>
    </xf>
    <xf numFmtId="0" fontId="0" fillId="0" borderId="0" xfId="0" applyAlignment="1">
      <alignment horizontal="center"/>
    </xf>
    <xf numFmtId="164" fontId="1" fillId="0" borderId="0" xfId="1" applyNumberFormat="1" applyFont="1" applyAlignment="1">
      <alignment horizontal="center" wrapText="1"/>
    </xf>
    <xf numFmtId="3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3" fontId="2" fillId="0" borderId="5" xfId="0" applyNumberFormat="1" applyFont="1" applyBorder="1" applyAlignment="1">
      <alignment horizontal="center" wrapText="1"/>
    </xf>
    <xf numFmtId="0" fontId="0" fillId="0" borderId="4" xfId="0" applyBorder="1"/>
    <xf numFmtId="0" fontId="0" fillId="0" borderId="4" xfId="0" applyBorder="1" applyAlignment="1">
      <alignment horizontal="left" indent="2"/>
    </xf>
    <xf numFmtId="3" fontId="0" fillId="0" borderId="0" xfId="0" applyNumberFormat="1" applyBorder="1" applyAlignment="1">
      <alignment horizontal="center" wrapText="1"/>
    </xf>
    <xf numFmtId="3" fontId="0" fillId="0" borderId="5" xfId="0" applyNumberFormat="1" applyBorder="1" applyAlignment="1">
      <alignment horizontal="center" wrapText="1"/>
    </xf>
    <xf numFmtId="0" fontId="2" fillId="0" borderId="4" xfId="0" applyFont="1" applyBorder="1"/>
    <xf numFmtId="3" fontId="0" fillId="0" borderId="0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3" fontId="2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left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6" xfId="0" applyBorder="1"/>
    <xf numFmtId="164" fontId="2" fillId="0" borderId="0" xfId="1" applyNumberFormat="1" applyFont="1" applyBorder="1" applyAlignment="1">
      <alignment horizontal="center" wrapText="1"/>
    </xf>
    <xf numFmtId="164" fontId="2" fillId="0" borderId="5" xfId="1" applyNumberFormat="1" applyFont="1" applyBorder="1" applyAlignment="1">
      <alignment horizontal="center" wrapText="1"/>
    </xf>
    <xf numFmtId="164" fontId="1" fillId="0" borderId="0" xfId="1" applyNumberFormat="1" applyFont="1" applyBorder="1" applyAlignment="1">
      <alignment horizontal="center" wrapText="1"/>
    </xf>
    <xf numFmtId="164" fontId="1" fillId="0" borderId="5" xfId="1" applyNumberFormat="1" applyFont="1" applyBorder="1" applyAlignment="1">
      <alignment horizontal="center" wrapText="1"/>
    </xf>
    <xf numFmtId="164" fontId="0" fillId="0" borderId="0" xfId="1" applyNumberFormat="1" applyFont="1" applyBorder="1"/>
    <xf numFmtId="164" fontId="0" fillId="0" borderId="5" xfId="1" applyNumberFormat="1" applyFont="1" applyBorder="1"/>
    <xf numFmtId="164" fontId="0" fillId="0" borderId="0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 wrapText="1"/>
    </xf>
    <xf numFmtId="164" fontId="0" fillId="0" borderId="5" xfId="1" applyNumberFormat="1" applyFont="1" applyBorder="1" applyAlignment="1">
      <alignment horizontal="center" wrapText="1"/>
    </xf>
    <xf numFmtId="164" fontId="0" fillId="0" borderId="7" xfId="1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44" fontId="1" fillId="0" borderId="0" xfId="1" applyFont="1" applyBorder="1" applyAlignment="1">
      <alignment horizontal="center" wrapText="1"/>
    </xf>
    <xf numFmtId="44" fontId="1" fillId="0" borderId="5" xfId="1" applyFont="1" applyBorder="1" applyAlignment="1">
      <alignment horizontal="center" wrapText="1"/>
    </xf>
    <xf numFmtId="0" fontId="2" fillId="0" borderId="4" xfId="0" applyFont="1" applyBorder="1" applyAlignment="1">
      <alignment horizontal="left"/>
    </xf>
    <xf numFmtId="164" fontId="1" fillId="0" borderId="7" xfId="1" applyNumberFormat="1" applyFont="1" applyBorder="1" applyAlignment="1">
      <alignment horizontal="center" wrapText="1"/>
    </xf>
    <xf numFmtId="164" fontId="1" fillId="0" borderId="8" xfId="1" applyNumberFormat="1" applyFont="1" applyBorder="1" applyAlignment="1">
      <alignment horizontal="center" wrapText="1"/>
    </xf>
    <xf numFmtId="0" fontId="0" fillId="0" borderId="1" xfId="0" applyBorder="1"/>
    <xf numFmtId="0" fontId="0" fillId="0" borderId="0" xfId="0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design_Advisory_Committee_new_Matrix_12H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design_Advisory_Committee_current_programs_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MASTER"/>
      <sheetName val="PIVOTS"/>
      <sheetName val="0 EFC"/>
      <sheetName val="1-1500 EFC"/>
      <sheetName val="1501-3000 EFC"/>
      <sheetName val="3001-4500 EFC"/>
      <sheetName val="4501-6000 EFC"/>
      <sheetName val="6001-9000 EFC"/>
      <sheetName val="9001-100K EFC"/>
    </sheetNames>
    <sheetDataSet>
      <sheetData sheetId="0"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</row>
        <row r="8"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</row>
        <row r="11">
          <cell r="B11">
            <v>933</v>
          </cell>
          <cell r="C11">
            <v>308</v>
          </cell>
          <cell r="D11">
            <v>166</v>
          </cell>
          <cell r="E11">
            <v>122</v>
          </cell>
          <cell r="F11">
            <v>70</v>
          </cell>
          <cell r="G11">
            <v>79</v>
          </cell>
          <cell r="H11">
            <v>241</v>
          </cell>
          <cell r="I11">
            <v>0</v>
          </cell>
          <cell r="AD11">
            <v>2332500</v>
          </cell>
          <cell r="AE11">
            <v>616000</v>
          </cell>
          <cell r="AF11">
            <v>249000</v>
          </cell>
          <cell r="AG11">
            <v>122000</v>
          </cell>
          <cell r="AH11">
            <v>56000</v>
          </cell>
          <cell r="AI11">
            <v>47400</v>
          </cell>
          <cell r="AJ11">
            <v>0</v>
          </cell>
          <cell r="AK11">
            <v>0</v>
          </cell>
          <cell r="AW11">
            <v>2500</v>
          </cell>
          <cell r="AX11">
            <v>2000</v>
          </cell>
          <cell r="AY11">
            <v>1500</v>
          </cell>
          <cell r="AZ11">
            <v>1000</v>
          </cell>
          <cell r="BA11">
            <v>800</v>
          </cell>
          <cell r="BB11">
            <v>600</v>
          </cell>
          <cell r="BC11">
            <v>0</v>
          </cell>
          <cell r="BD11">
            <v>0</v>
          </cell>
          <cell r="BE11">
            <v>1783.6894215737364</v>
          </cell>
        </row>
        <row r="12">
          <cell r="B12">
            <v>279</v>
          </cell>
          <cell r="C12">
            <v>147</v>
          </cell>
          <cell r="D12">
            <v>96</v>
          </cell>
          <cell r="E12">
            <v>106</v>
          </cell>
          <cell r="F12">
            <v>61</v>
          </cell>
          <cell r="G12">
            <v>132</v>
          </cell>
          <cell r="H12">
            <v>837</v>
          </cell>
          <cell r="I12">
            <v>0</v>
          </cell>
          <cell r="AD12">
            <v>697500</v>
          </cell>
          <cell r="AE12">
            <v>294000</v>
          </cell>
          <cell r="AF12">
            <v>144000</v>
          </cell>
          <cell r="AG12">
            <v>106000</v>
          </cell>
          <cell r="AH12">
            <v>48800</v>
          </cell>
          <cell r="AI12">
            <v>79200</v>
          </cell>
          <cell r="AJ12">
            <v>0</v>
          </cell>
          <cell r="AK12">
            <v>0</v>
          </cell>
          <cell r="AW12">
            <v>2500</v>
          </cell>
          <cell r="AX12">
            <v>2000</v>
          </cell>
          <cell r="AY12">
            <v>1500</v>
          </cell>
          <cell r="AZ12">
            <v>1000</v>
          </cell>
          <cell r="BA12">
            <v>800</v>
          </cell>
          <cell r="BB12">
            <v>600</v>
          </cell>
          <cell r="BC12">
            <v>0</v>
          </cell>
          <cell r="BD12">
            <v>0</v>
          </cell>
          <cell r="BE12">
            <v>825.99517490952951</v>
          </cell>
        </row>
        <row r="13">
          <cell r="B13">
            <v>98</v>
          </cell>
          <cell r="C13">
            <v>24</v>
          </cell>
          <cell r="D13">
            <v>9</v>
          </cell>
          <cell r="E13">
            <v>10</v>
          </cell>
          <cell r="F13">
            <v>11</v>
          </cell>
          <cell r="G13">
            <v>9</v>
          </cell>
          <cell r="H13">
            <v>48</v>
          </cell>
          <cell r="I13">
            <v>0</v>
          </cell>
          <cell r="AD13">
            <v>245000</v>
          </cell>
          <cell r="AE13">
            <v>48000</v>
          </cell>
          <cell r="AF13">
            <v>13500</v>
          </cell>
          <cell r="AG13">
            <v>10000</v>
          </cell>
          <cell r="AH13">
            <v>8800</v>
          </cell>
          <cell r="AI13">
            <v>5400</v>
          </cell>
          <cell r="AJ13">
            <v>0</v>
          </cell>
          <cell r="AK13">
            <v>0</v>
          </cell>
          <cell r="AW13">
            <v>2500</v>
          </cell>
          <cell r="AX13">
            <v>2000</v>
          </cell>
          <cell r="AY13">
            <v>1500</v>
          </cell>
          <cell r="AZ13">
            <v>1000</v>
          </cell>
          <cell r="BA13">
            <v>800</v>
          </cell>
          <cell r="BB13">
            <v>600</v>
          </cell>
          <cell r="BC13">
            <v>0</v>
          </cell>
          <cell r="BD13">
            <v>0</v>
          </cell>
          <cell r="BE13">
            <v>1582.2966507177034</v>
          </cell>
        </row>
        <row r="14">
          <cell r="AW14">
            <v>2500</v>
          </cell>
          <cell r="AX14">
            <v>2000</v>
          </cell>
          <cell r="AY14">
            <v>1500</v>
          </cell>
          <cell r="AZ14">
            <v>1000</v>
          </cell>
          <cell r="BA14">
            <v>800</v>
          </cell>
          <cell r="BB14">
            <v>600</v>
          </cell>
          <cell r="BC14">
            <v>0</v>
          </cell>
          <cell r="BD14">
            <v>0</v>
          </cell>
          <cell r="BE14">
            <v>1353.1695721077654</v>
          </cell>
        </row>
        <row r="17">
          <cell r="B17">
            <v>852</v>
          </cell>
          <cell r="C17">
            <v>301</v>
          </cell>
          <cell r="D17">
            <v>179</v>
          </cell>
          <cell r="E17">
            <v>94</v>
          </cell>
          <cell r="F17">
            <v>60</v>
          </cell>
          <cell r="G17">
            <v>79</v>
          </cell>
          <cell r="H17">
            <v>266</v>
          </cell>
          <cell r="I17">
            <v>0</v>
          </cell>
          <cell r="AD17">
            <v>2811600</v>
          </cell>
          <cell r="AE17">
            <v>842800</v>
          </cell>
          <cell r="AF17">
            <v>411700</v>
          </cell>
          <cell r="AG17">
            <v>169200</v>
          </cell>
          <cell r="AH17">
            <v>96000</v>
          </cell>
          <cell r="AI17">
            <v>110600</v>
          </cell>
          <cell r="AJ17">
            <v>212800</v>
          </cell>
          <cell r="AK17">
            <v>0</v>
          </cell>
          <cell r="AW17">
            <v>3300</v>
          </cell>
          <cell r="AX17">
            <v>2800</v>
          </cell>
          <cell r="AY17">
            <v>2300</v>
          </cell>
          <cell r="AZ17">
            <v>1800</v>
          </cell>
          <cell r="BA17">
            <v>1600</v>
          </cell>
          <cell r="BB17">
            <v>1400</v>
          </cell>
          <cell r="BC17">
            <v>800</v>
          </cell>
          <cell r="BD17">
            <v>0</v>
          </cell>
          <cell r="BE17">
            <v>2542.1627525942108</v>
          </cell>
        </row>
        <row r="18">
          <cell r="B18">
            <v>586</v>
          </cell>
          <cell r="C18">
            <v>306</v>
          </cell>
          <cell r="D18">
            <v>223</v>
          </cell>
          <cell r="E18">
            <v>193</v>
          </cell>
          <cell r="F18">
            <v>157</v>
          </cell>
          <cell r="G18">
            <v>257</v>
          </cell>
          <cell r="H18">
            <v>2129</v>
          </cell>
          <cell r="I18">
            <v>0</v>
          </cell>
          <cell r="AD18">
            <v>1933800</v>
          </cell>
          <cell r="AE18">
            <v>856800</v>
          </cell>
          <cell r="AF18">
            <v>512900</v>
          </cell>
          <cell r="AG18">
            <v>347400</v>
          </cell>
          <cell r="AH18">
            <v>251200</v>
          </cell>
          <cell r="AI18">
            <v>359800</v>
          </cell>
          <cell r="AJ18">
            <v>1703200</v>
          </cell>
          <cell r="AK18">
            <v>0</v>
          </cell>
          <cell r="AW18">
            <v>3300</v>
          </cell>
          <cell r="AX18">
            <v>2800</v>
          </cell>
          <cell r="AY18">
            <v>2300</v>
          </cell>
          <cell r="AZ18">
            <v>1800</v>
          </cell>
          <cell r="BA18">
            <v>1600</v>
          </cell>
          <cell r="BB18">
            <v>1400</v>
          </cell>
          <cell r="BC18">
            <v>800</v>
          </cell>
          <cell r="BD18">
            <v>0</v>
          </cell>
          <cell r="BE18">
            <v>1548.9742923915867</v>
          </cell>
        </row>
        <row r="19">
          <cell r="B19">
            <v>137</v>
          </cell>
          <cell r="C19">
            <v>57</v>
          </cell>
          <cell r="D19">
            <v>32</v>
          </cell>
          <cell r="E19">
            <v>29</v>
          </cell>
          <cell r="F19">
            <v>13</v>
          </cell>
          <cell r="G19">
            <v>28</v>
          </cell>
          <cell r="H19">
            <v>143</v>
          </cell>
          <cell r="I19">
            <v>0</v>
          </cell>
          <cell r="AD19">
            <v>452100</v>
          </cell>
          <cell r="AE19">
            <v>159600</v>
          </cell>
          <cell r="AF19">
            <v>73600</v>
          </cell>
          <cell r="AG19">
            <v>52200</v>
          </cell>
          <cell r="AH19">
            <v>20800</v>
          </cell>
          <cell r="AI19">
            <v>39200</v>
          </cell>
          <cell r="AJ19">
            <v>114400</v>
          </cell>
          <cell r="AK19">
            <v>0</v>
          </cell>
          <cell r="AW19">
            <v>3300</v>
          </cell>
          <cell r="AX19">
            <v>2800</v>
          </cell>
          <cell r="AY19">
            <v>2300</v>
          </cell>
          <cell r="AZ19">
            <v>1800</v>
          </cell>
          <cell r="BA19">
            <v>1600</v>
          </cell>
          <cell r="BB19">
            <v>1400</v>
          </cell>
          <cell r="BC19">
            <v>800</v>
          </cell>
          <cell r="BD19">
            <v>0</v>
          </cell>
          <cell r="BE19">
            <v>2077.2209567198179</v>
          </cell>
        </row>
        <row r="20">
          <cell r="AW20">
            <v>3300</v>
          </cell>
          <cell r="AX20">
            <v>2800</v>
          </cell>
          <cell r="AY20">
            <v>2300</v>
          </cell>
          <cell r="AZ20">
            <v>1800</v>
          </cell>
          <cell r="BA20">
            <v>1600</v>
          </cell>
          <cell r="BB20">
            <v>1400</v>
          </cell>
          <cell r="BC20">
            <v>800</v>
          </cell>
          <cell r="BD20">
            <v>0</v>
          </cell>
          <cell r="BE20">
            <v>1883.9568697925176</v>
          </cell>
        </row>
        <row r="23">
          <cell r="B23">
            <v>271</v>
          </cell>
          <cell r="C23">
            <v>88</v>
          </cell>
          <cell r="D23">
            <v>53</v>
          </cell>
          <cell r="E23">
            <v>40</v>
          </cell>
          <cell r="F23">
            <v>22</v>
          </cell>
          <cell r="G23">
            <v>33</v>
          </cell>
          <cell r="H23">
            <v>144</v>
          </cell>
          <cell r="I23">
            <v>0</v>
          </cell>
          <cell r="AD23">
            <v>948500</v>
          </cell>
          <cell r="AE23">
            <v>264000</v>
          </cell>
          <cell r="AF23">
            <v>132500</v>
          </cell>
          <cell r="AG23">
            <v>80000</v>
          </cell>
          <cell r="AH23">
            <v>39600</v>
          </cell>
          <cell r="AI23">
            <v>52800</v>
          </cell>
          <cell r="AJ23">
            <v>144000</v>
          </cell>
          <cell r="AK23">
            <v>0</v>
          </cell>
          <cell r="AW23">
            <v>3500</v>
          </cell>
          <cell r="AX23">
            <v>3000</v>
          </cell>
          <cell r="AY23">
            <v>2500</v>
          </cell>
          <cell r="AZ23">
            <v>2000</v>
          </cell>
          <cell r="BA23">
            <v>1800</v>
          </cell>
          <cell r="BB23">
            <v>1600</v>
          </cell>
          <cell r="BC23">
            <v>1000</v>
          </cell>
          <cell r="BD23">
            <v>0</v>
          </cell>
          <cell r="BE23">
            <v>2552.073732718894</v>
          </cell>
        </row>
        <row r="24">
          <cell r="B24">
            <v>442</v>
          </cell>
          <cell r="C24">
            <v>223</v>
          </cell>
          <cell r="D24">
            <v>145</v>
          </cell>
          <cell r="E24">
            <v>134</v>
          </cell>
          <cell r="F24">
            <v>123</v>
          </cell>
          <cell r="G24">
            <v>227</v>
          </cell>
          <cell r="H24">
            <v>1833</v>
          </cell>
          <cell r="I24">
            <v>0</v>
          </cell>
          <cell r="AD24">
            <v>1547000</v>
          </cell>
          <cell r="AE24">
            <v>669000</v>
          </cell>
          <cell r="AF24">
            <v>362500</v>
          </cell>
          <cell r="AG24">
            <v>268000</v>
          </cell>
          <cell r="AH24">
            <v>221400</v>
          </cell>
          <cell r="AI24">
            <v>363200</v>
          </cell>
          <cell r="AJ24">
            <v>1833000</v>
          </cell>
          <cell r="AK24">
            <v>0</v>
          </cell>
          <cell r="AW24">
            <v>3500</v>
          </cell>
          <cell r="AX24">
            <v>3000</v>
          </cell>
          <cell r="AY24">
            <v>2500</v>
          </cell>
          <cell r="AZ24">
            <v>2000</v>
          </cell>
          <cell r="BA24">
            <v>1800</v>
          </cell>
          <cell r="BB24">
            <v>1600</v>
          </cell>
          <cell r="BC24">
            <v>1000</v>
          </cell>
          <cell r="BD24">
            <v>0</v>
          </cell>
          <cell r="BE24">
            <v>1683.4346018548129</v>
          </cell>
        </row>
        <row r="25">
          <cell r="B25">
            <v>82</v>
          </cell>
          <cell r="C25">
            <v>45</v>
          </cell>
          <cell r="D25">
            <v>21</v>
          </cell>
          <cell r="E25">
            <v>13</v>
          </cell>
          <cell r="F25">
            <v>6</v>
          </cell>
          <cell r="G25">
            <v>20</v>
          </cell>
          <cell r="H25">
            <v>132</v>
          </cell>
          <cell r="I25">
            <v>0</v>
          </cell>
          <cell r="AD25">
            <v>287000</v>
          </cell>
          <cell r="AE25">
            <v>135000</v>
          </cell>
          <cell r="AF25">
            <v>52500</v>
          </cell>
          <cell r="AG25">
            <v>26000</v>
          </cell>
          <cell r="AH25">
            <v>10800</v>
          </cell>
          <cell r="AI25">
            <v>32000</v>
          </cell>
          <cell r="AJ25">
            <v>132000</v>
          </cell>
          <cell r="AK25">
            <v>0</v>
          </cell>
          <cell r="AW25">
            <v>3500</v>
          </cell>
          <cell r="AX25">
            <v>3000</v>
          </cell>
          <cell r="AY25">
            <v>2500</v>
          </cell>
          <cell r="AZ25">
            <v>2000</v>
          </cell>
          <cell r="BA25">
            <v>1800</v>
          </cell>
          <cell r="BB25">
            <v>1600</v>
          </cell>
          <cell r="BC25">
            <v>1000</v>
          </cell>
          <cell r="BD25">
            <v>0</v>
          </cell>
          <cell r="BE25">
            <v>2116.9278996865205</v>
          </cell>
        </row>
        <row r="26">
          <cell r="AW26">
            <v>3500</v>
          </cell>
          <cell r="AX26">
            <v>3000</v>
          </cell>
          <cell r="AY26">
            <v>2500</v>
          </cell>
          <cell r="AZ26">
            <v>2000</v>
          </cell>
          <cell r="BA26">
            <v>1800</v>
          </cell>
          <cell r="BB26">
            <v>1600</v>
          </cell>
          <cell r="BC26">
            <v>1000</v>
          </cell>
          <cell r="BD26">
            <v>0</v>
          </cell>
          <cell r="BE26">
            <v>1855.2111300951915</v>
          </cell>
        </row>
        <row r="29">
          <cell r="B29">
            <v>61</v>
          </cell>
          <cell r="C29">
            <v>24</v>
          </cell>
          <cell r="D29">
            <v>23</v>
          </cell>
          <cell r="E29">
            <v>7</v>
          </cell>
          <cell r="F29">
            <v>13</v>
          </cell>
          <cell r="G29">
            <v>14</v>
          </cell>
          <cell r="H29">
            <v>60</v>
          </cell>
          <cell r="I29">
            <v>0</v>
          </cell>
          <cell r="AD29">
            <v>274500</v>
          </cell>
          <cell r="AE29">
            <v>96000</v>
          </cell>
          <cell r="AF29">
            <v>80500</v>
          </cell>
          <cell r="AG29">
            <v>21000</v>
          </cell>
          <cell r="AH29">
            <v>36400</v>
          </cell>
          <cell r="AI29">
            <v>36400</v>
          </cell>
          <cell r="AJ29">
            <v>120000</v>
          </cell>
          <cell r="AK29">
            <v>0</v>
          </cell>
          <cell r="AW29">
            <v>4500</v>
          </cell>
          <cell r="AX29">
            <v>4000</v>
          </cell>
          <cell r="AY29">
            <v>3500</v>
          </cell>
          <cell r="AZ29">
            <v>3000</v>
          </cell>
          <cell r="BA29">
            <v>2800</v>
          </cell>
          <cell r="BB29">
            <v>2600</v>
          </cell>
          <cell r="BC29">
            <v>2000</v>
          </cell>
          <cell r="BD29">
            <v>0</v>
          </cell>
          <cell r="BE29">
            <v>3291.0891089108909</v>
          </cell>
        </row>
        <row r="30">
          <cell r="B30">
            <v>254</v>
          </cell>
          <cell r="C30">
            <v>163</v>
          </cell>
          <cell r="D30">
            <v>139</v>
          </cell>
          <cell r="E30">
            <v>98</v>
          </cell>
          <cell r="F30">
            <v>97</v>
          </cell>
          <cell r="G30">
            <v>188</v>
          </cell>
          <cell r="H30">
            <v>2195</v>
          </cell>
          <cell r="I30">
            <v>0</v>
          </cell>
          <cell r="AD30">
            <v>1143000</v>
          </cell>
          <cell r="AE30">
            <v>652000</v>
          </cell>
          <cell r="AF30">
            <v>486500</v>
          </cell>
          <cell r="AG30">
            <v>294000</v>
          </cell>
          <cell r="AH30">
            <v>271600</v>
          </cell>
          <cell r="AI30">
            <v>488800</v>
          </cell>
          <cell r="AJ30">
            <v>4390000</v>
          </cell>
          <cell r="AK30">
            <v>0</v>
          </cell>
          <cell r="AW30">
            <v>4500</v>
          </cell>
          <cell r="AX30">
            <v>4000</v>
          </cell>
          <cell r="AY30">
            <v>3500</v>
          </cell>
          <cell r="AZ30">
            <v>3000</v>
          </cell>
          <cell r="BA30">
            <v>2800</v>
          </cell>
          <cell r="BB30">
            <v>2600</v>
          </cell>
          <cell r="BC30">
            <v>2000</v>
          </cell>
          <cell r="BD30">
            <v>0</v>
          </cell>
          <cell r="BE30">
            <v>2465.1882578174855</v>
          </cell>
        </row>
        <row r="31">
          <cell r="B31">
            <v>52</v>
          </cell>
          <cell r="C31">
            <v>23</v>
          </cell>
          <cell r="D31">
            <v>20</v>
          </cell>
          <cell r="E31">
            <v>20</v>
          </cell>
          <cell r="F31">
            <v>11</v>
          </cell>
          <cell r="G31">
            <v>17</v>
          </cell>
          <cell r="H31">
            <v>181</v>
          </cell>
          <cell r="I31">
            <v>0</v>
          </cell>
          <cell r="AD31">
            <v>234000</v>
          </cell>
          <cell r="AE31">
            <v>92000</v>
          </cell>
          <cell r="AF31">
            <v>70000</v>
          </cell>
          <cell r="AG31">
            <v>60000</v>
          </cell>
          <cell r="AH31">
            <v>30800</v>
          </cell>
          <cell r="AI31">
            <v>44200</v>
          </cell>
          <cell r="AJ31">
            <v>362000</v>
          </cell>
          <cell r="AK31">
            <v>0</v>
          </cell>
          <cell r="AW31">
            <v>4500</v>
          </cell>
          <cell r="AX31">
            <v>4000</v>
          </cell>
          <cell r="AY31">
            <v>3500</v>
          </cell>
          <cell r="AZ31">
            <v>3000</v>
          </cell>
          <cell r="BA31">
            <v>2800</v>
          </cell>
          <cell r="BB31">
            <v>2600</v>
          </cell>
          <cell r="BC31">
            <v>2000</v>
          </cell>
          <cell r="BD31">
            <v>0</v>
          </cell>
          <cell r="BE31">
            <v>2756.1728395061727</v>
          </cell>
        </row>
        <row r="32">
          <cell r="AW32">
            <v>4500</v>
          </cell>
          <cell r="AX32">
            <v>4000</v>
          </cell>
          <cell r="AY32">
            <v>3500</v>
          </cell>
          <cell r="AZ32">
            <v>3000</v>
          </cell>
          <cell r="BA32">
            <v>2800</v>
          </cell>
          <cell r="BB32">
            <v>2600</v>
          </cell>
          <cell r="BC32">
            <v>2000</v>
          </cell>
          <cell r="BD32">
            <v>0</v>
          </cell>
          <cell r="BE32">
            <v>2536.5300546448088</v>
          </cell>
        </row>
        <row r="35">
          <cell r="AW35">
            <v>3007.6051015588096</v>
          </cell>
          <cell r="AX35">
            <v>2522.6074895977808</v>
          </cell>
          <cell r="AY35">
            <v>2075.296912114014</v>
          </cell>
          <cell r="AZ35">
            <v>1491.2547528517109</v>
          </cell>
          <cell r="BA35">
            <v>1381.8181818181818</v>
          </cell>
          <cell r="BB35">
            <v>1205.8536585365853</v>
          </cell>
          <cell r="BC35">
            <v>670.60478199718705</v>
          </cell>
          <cell r="BD35">
            <v>0</v>
          </cell>
          <cell r="BE35">
            <v>2260.2215946122096</v>
          </cell>
        </row>
        <row r="36">
          <cell r="AW36">
            <v>3408.9045483664318</v>
          </cell>
          <cell r="AX36">
            <v>2946.1263408820023</v>
          </cell>
          <cell r="AY36">
            <v>2497.3466003316748</v>
          </cell>
          <cell r="AZ36">
            <v>1912.2410546139361</v>
          </cell>
          <cell r="BA36">
            <v>1810.5022831050228</v>
          </cell>
          <cell r="BB36">
            <v>1605.721393034826</v>
          </cell>
          <cell r="BC36">
            <v>1133.2856734343723</v>
          </cell>
          <cell r="BD36">
            <v>0</v>
          </cell>
          <cell r="BE36">
            <v>1726.8139337298217</v>
          </cell>
        </row>
        <row r="37">
          <cell r="AW37">
            <v>3301.0840108401085</v>
          </cell>
          <cell r="AX37">
            <v>2916.7785234899329</v>
          </cell>
          <cell r="AY37">
            <v>2556.0975609756097</v>
          </cell>
          <cell r="AZ37">
            <v>2058.3333333333335</v>
          </cell>
          <cell r="BA37">
            <v>1736.5853658536585</v>
          </cell>
          <cell r="BB37">
            <v>1632.4324324324325</v>
          </cell>
          <cell r="BC37">
            <v>1207.1428571428571</v>
          </cell>
          <cell r="BD37">
            <v>0</v>
          </cell>
          <cell r="BE37">
            <v>2177.3044151820295</v>
          </cell>
        </row>
        <row r="38">
          <cell r="AW38">
            <v>3189.1524586113169</v>
          </cell>
          <cell r="AX38">
            <v>2764.8917495611468</v>
          </cell>
          <cell r="AY38">
            <v>2341.0488245931283</v>
          </cell>
          <cell r="AZ38">
            <v>1796.5357967667437</v>
          </cell>
          <cell r="BA38">
            <v>1695.9627329192547</v>
          </cell>
          <cell r="BB38">
            <v>1531.8559556786704</v>
          </cell>
          <cell r="BC38">
            <v>1097.7463759288585</v>
          </cell>
          <cell r="BD38">
            <v>0</v>
          </cell>
          <cell r="BE38">
            <v>1898.737545289855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</row>
        <row r="47"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</row>
        <row r="50">
          <cell r="B50">
            <v>628</v>
          </cell>
          <cell r="C50">
            <v>159</v>
          </cell>
          <cell r="D50">
            <v>119</v>
          </cell>
          <cell r="E50">
            <v>82</v>
          </cell>
          <cell r="F50">
            <v>44</v>
          </cell>
          <cell r="G50">
            <v>53</v>
          </cell>
          <cell r="H50">
            <v>157</v>
          </cell>
          <cell r="I50">
            <v>0</v>
          </cell>
          <cell r="AD50">
            <v>628000</v>
          </cell>
          <cell r="AE50">
            <v>127200</v>
          </cell>
          <cell r="AF50">
            <v>71400</v>
          </cell>
          <cell r="AG50">
            <v>32800</v>
          </cell>
          <cell r="AH50">
            <v>13200</v>
          </cell>
          <cell r="AI50">
            <v>13250</v>
          </cell>
          <cell r="AJ50">
            <v>0</v>
          </cell>
          <cell r="AK50">
            <v>0</v>
          </cell>
          <cell r="AW50">
            <v>1000</v>
          </cell>
          <cell r="AX50">
            <v>800</v>
          </cell>
          <cell r="AY50">
            <v>600</v>
          </cell>
          <cell r="AZ50">
            <v>400</v>
          </cell>
          <cell r="BA50">
            <v>300</v>
          </cell>
          <cell r="BB50">
            <v>250</v>
          </cell>
          <cell r="BC50">
            <v>0</v>
          </cell>
          <cell r="BD50">
            <v>0</v>
          </cell>
          <cell r="BE50">
            <v>713.24476650563611</v>
          </cell>
        </row>
        <row r="51">
          <cell r="B51">
            <v>579</v>
          </cell>
          <cell r="C51">
            <v>253</v>
          </cell>
          <cell r="D51">
            <v>195</v>
          </cell>
          <cell r="E51">
            <v>183</v>
          </cell>
          <cell r="F51">
            <v>146</v>
          </cell>
          <cell r="G51">
            <v>246</v>
          </cell>
          <cell r="H51">
            <v>1124</v>
          </cell>
          <cell r="I51">
            <v>0</v>
          </cell>
          <cell r="AD51">
            <v>579000</v>
          </cell>
          <cell r="AE51">
            <v>202400</v>
          </cell>
          <cell r="AF51">
            <v>117000</v>
          </cell>
          <cell r="AG51">
            <v>73200</v>
          </cell>
          <cell r="AH51">
            <v>43800</v>
          </cell>
          <cell r="AI51">
            <v>61500</v>
          </cell>
          <cell r="AJ51">
            <v>0</v>
          </cell>
          <cell r="AK51">
            <v>0</v>
          </cell>
          <cell r="AW51">
            <v>1000</v>
          </cell>
          <cell r="AX51">
            <v>800</v>
          </cell>
          <cell r="AY51">
            <v>600</v>
          </cell>
          <cell r="AZ51">
            <v>400</v>
          </cell>
          <cell r="BA51">
            <v>300</v>
          </cell>
          <cell r="BB51">
            <v>250</v>
          </cell>
          <cell r="BC51">
            <v>0</v>
          </cell>
          <cell r="BD51">
            <v>0</v>
          </cell>
          <cell r="BE51">
            <v>395.04768892149667</v>
          </cell>
        </row>
        <row r="52">
          <cell r="B52">
            <v>159</v>
          </cell>
          <cell r="C52">
            <v>49</v>
          </cell>
          <cell r="D52">
            <v>27</v>
          </cell>
          <cell r="E52">
            <v>23</v>
          </cell>
          <cell r="F52">
            <v>17</v>
          </cell>
          <cell r="G52">
            <v>22</v>
          </cell>
          <cell r="H52">
            <v>116</v>
          </cell>
          <cell r="I52">
            <v>0</v>
          </cell>
          <cell r="AD52">
            <v>159000</v>
          </cell>
          <cell r="AE52">
            <v>39200</v>
          </cell>
          <cell r="AF52">
            <v>16200</v>
          </cell>
          <cell r="AG52">
            <v>9200</v>
          </cell>
          <cell r="AH52">
            <v>5100</v>
          </cell>
          <cell r="AI52">
            <v>5500</v>
          </cell>
          <cell r="AJ52">
            <v>0</v>
          </cell>
          <cell r="AK52">
            <v>0</v>
          </cell>
          <cell r="AW52">
            <v>1000</v>
          </cell>
          <cell r="AX52">
            <v>800</v>
          </cell>
          <cell r="AY52">
            <v>600</v>
          </cell>
          <cell r="AZ52">
            <v>400</v>
          </cell>
          <cell r="BA52">
            <v>300</v>
          </cell>
          <cell r="BB52">
            <v>250</v>
          </cell>
          <cell r="BC52">
            <v>0</v>
          </cell>
          <cell r="BD52">
            <v>0</v>
          </cell>
          <cell r="BE52">
            <v>567.07021791767556</v>
          </cell>
        </row>
        <row r="53">
          <cell r="AW53">
            <v>1000</v>
          </cell>
          <cell r="AX53">
            <v>800</v>
          </cell>
          <cell r="AY53">
            <v>600</v>
          </cell>
          <cell r="AZ53">
            <v>400</v>
          </cell>
          <cell r="BA53">
            <v>300</v>
          </cell>
          <cell r="BB53">
            <v>250</v>
          </cell>
          <cell r="BC53">
            <v>0</v>
          </cell>
          <cell r="BD53">
            <v>0</v>
          </cell>
          <cell r="BE53">
            <v>501.47226660579776</v>
          </cell>
        </row>
        <row r="56">
          <cell r="B56">
            <v>329</v>
          </cell>
          <cell r="C56">
            <v>96</v>
          </cell>
          <cell r="D56">
            <v>60</v>
          </cell>
          <cell r="E56">
            <v>30</v>
          </cell>
          <cell r="F56">
            <v>29</v>
          </cell>
          <cell r="G56">
            <v>33</v>
          </cell>
          <cell r="H56">
            <v>101</v>
          </cell>
          <cell r="I56">
            <v>0</v>
          </cell>
          <cell r="AD56">
            <v>444150</v>
          </cell>
          <cell r="AE56">
            <v>110400</v>
          </cell>
          <cell r="AF56">
            <v>57000</v>
          </cell>
          <cell r="AG56">
            <v>22500</v>
          </cell>
          <cell r="AH56">
            <v>18850</v>
          </cell>
          <cell r="AI56">
            <v>19800</v>
          </cell>
          <cell r="AJ56">
            <v>35350</v>
          </cell>
          <cell r="AK56">
            <v>0</v>
          </cell>
          <cell r="AW56">
            <v>1350</v>
          </cell>
          <cell r="AX56">
            <v>1150</v>
          </cell>
          <cell r="AY56">
            <v>950</v>
          </cell>
          <cell r="AZ56">
            <v>750</v>
          </cell>
          <cell r="BA56">
            <v>650</v>
          </cell>
          <cell r="BB56">
            <v>600</v>
          </cell>
          <cell r="BC56">
            <v>350</v>
          </cell>
          <cell r="BD56">
            <v>0</v>
          </cell>
          <cell r="BE56">
            <v>1044.3215339233038</v>
          </cell>
        </row>
        <row r="57">
          <cell r="B57">
            <v>612</v>
          </cell>
          <cell r="C57">
            <v>295</v>
          </cell>
          <cell r="D57">
            <v>252</v>
          </cell>
          <cell r="E57">
            <v>195</v>
          </cell>
          <cell r="F57">
            <v>176</v>
          </cell>
          <cell r="G57">
            <v>276</v>
          </cell>
          <cell r="H57">
            <v>1474</v>
          </cell>
          <cell r="I57">
            <v>0</v>
          </cell>
          <cell r="AD57">
            <v>826200</v>
          </cell>
          <cell r="AE57">
            <v>339250</v>
          </cell>
          <cell r="AF57">
            <v>239400</v>
          </cell>
          <cell r="AG57">
            <v>146250</v>
          </cell>
          <cell r="AH57">
            <v>114400</v>
          </cell>
          <cell r="AI57">
            <v>165600</v>
          </cell>
          <cell r="AJ57">
            <v>515900</v>
          </cell>
          <cell r="AK57">
            <v>0</v>
          </cell>
          <cell r="AW57">
            <v>1350</v>
          </cell>
          <cell r="AX57">
            <v>1150</v>
          </cell>
          <cell r="AY57">
            <v>950</v>
          </cell>
          <cell r="AZ57">
            <v>750</v>
          </cell>
          <cell r="BA57">
            <v>650</v>
          </cell>
          <cell r="BB57">
            <v>600</v>
          </cell>
          <cell r="BC57">
            <v>350</v>
          </cell>
          <cell r="BD57">
            <v>0</v>
          </cell>
          <cell r="BE57">
            <v>715.54878048780483</v>
          </cell>
        </row>
        <row r="58">
          <cell r="B58">
            <v>122</v>
          </cell>
          <cell r="C58">
            <v>52</v>
          </cell>
          <cell r="D58">
            <v>28</v>
          </cell>
          <cell r="E58">
            <v>18</v>
          </cell>
          <cell r="F58">
            <v>24</v>
          </cell>
          <cell r="G58">
            <v>26</v>
          </cell>
          <cell r="H58">
            <v>115</v>
          </cell>
          <cell r="I58">
            <v>0</v>
          </cell>
          <cell r="AD58">
            <v>164700</v>
          </cell>
          <cell r="AE58">
            <v>59800</v>
          </cell>
          <cell r="AF58">
            <v>26600</v>
          </cell>
          <cell r="AG58">
            <v>13500</v>
          </cell>
          <cell r="AH58">
            <v>15600</v>
          </cell>
          <cell r="AI58">
            <v>15600</v>
          </cell>
          <cell r="AJ58">
            <v>40250</v>
          </cell>
          <cell r="AK58">
            <v>0</v>
          </cell>
          <cell r="AW58">
            <v>1350</v>
          </cell>
          <cell r="AX58">
            <v>1150</v>
          </cell>
          <cell r="AY58">
            <v>950</v>
          </cell>
          <cell r="AZ58">
            <v>750</v>
          </cell>
          <cell r="BA58">
            <v>650</v>
          </cell>
          <cell r="BB58">
            <v>600</v>
          </cell>
          <cell r="BC58">
            <v>350</v>
          </cell>
          <cell r="BD58">
            <v>0</v>
          </cell>
          <cell r="BE58">
            <v>872.85714285714289</v>
          </cell>
        </row>
        <row r="59">
          <cell r="AW59">
            <v>1350</v>
          </cell>
          <cell r="AX59">
            <v>1150</v>
          </cell>
          <cell r="AY59">
            <v>950</v>
          </cell>
          <cell r="AZ59">
            <v>750</v>
          </cell>
          <cell r="BA59">
            <v>650</v>
          </cell>
          <cell r="BB59">
            <v>600</v>
          </cell>
          <cell r="BC59">
            <v>350</v>
          </cell>
          <cell r="BD59">
            <v>0</v>
          </cell>
          <cell r="BE59">
            <v>780.81970987796456</v>
          </cell>
        </row>
        <row r="62">
          <cell r="B62">
            <v>46</v>
          </cell>
          <cell r="C62">
            <v>11</v>
          </cell>
          <cell r="D62">
            <v>14</v>
          </cell>
          <cell r="E62">
            <v>6</v>
          </cell>
          <cell r="F62">
            <v>3</v>
          </cell>
          <cell r="G62">
            <v>10</v>
          </cell>
          <cell r="H62">
            <v>25</v>
          </cell>
          <cell r="I62">
            <v>0</v>
          </cell>
          <cell r="AD62">
            <v>69000</v>
          </cell>
          <cell r="AE62">
            <v>14300</v>
          </cell>
          <cell r="AF62">
            <v>15400</v>
          </cell>
          <cell r="AG62">
            <v>5400</v>
          </cell>
          <cell r="AH62">
            <v>2400</v>
          </cell>
          <cell r="AI62">
            <v>7500</v>
          </cell>
          <cell r="AJ62">
            <v>12500</v>
          </cell>
          <cell r="AK62">
            <v>0</v>
          </cell>
          <cell r="AW62">
            <v>1500</v>
          </cell>
          <cell r="AX62">
            <v>1300</v>
          </cell>
          <cell r="AY62">
            <v>1100</v>
          </cell>
          <cell r="AZ62">
            <v>900</v>
          </cell>
          <cell r="BA62">
            <v>800</v>
          </cell>
          <cell r="BB62">
            <v>750</v>
          </cell>
          <cell r="BC62">
            <v>500</v>
          </cell>
          <cell r="BD62">
            <v>0</v>
          </cell>
          <cell r="BE62">
            <v>1100</v>
          </cell>
        </row>
        <row r="63">
          <cell r="B63">
            <v>233</v>
          </cell>
          <cell r="C63">
            <v>104</v>
          </cell>
          <cell r="D63">
            <v>86</v>
          </cell>
          <cell r="E63">
            <v>72</v>
          </cell>
          <cell r="F63">
            <v>56</v>
          </cell>
          <cell r="G63">
            <v>108</v>
          </cell>
          <cell r="H63">
            <v>657</v>
          </cell>
          <cell r="I63">
            <v>0</v>
          </cell>
          <cell r="AD63">
            <v>349500</v>
          </cell>
          <cell r="AE63">
            <v>135200</v>
          </cell>
          <cell r="AF63">
            <v>94600</v>
          </cell>
          <cell r="AG63">
            <v>64800</v>
          </cell>
          <cell r="AH63">
            <v>44800</v>
          </cell>
          <cell r="AI63">
            <v>81000</v>
          </cell>
          <cell r="AJ63">
            <v>328500</v>
          </cell>
          <cell r="AK63">
            <v>0</v>
          </cell>
          <cell r="AW63">
            <v>1500</v>
          </cell>
          <cell r="AX63">
            <v>1300</v>
          </cell>
          <cell r="AY63">
            <v>1100</v>
          </cell>
          <cell r="AZ63">
            <v>900</v>
          </cell>
          <cell r="BA63">
            <v>800</v>
          </cell>
          <cell r="BB63">
            <v>750</v>
          </cell>
          <cell r="BC63">
            <v>500</v>
          </cell>
          <cell r="BD63">
            <v>0</v>
          </cell>
          <cell r="BE63">
            <v>834.65045592705167</v>
          </cell>
        </row>
        <row r="64">
          <cell r="B64">
            <v>33</v>
          </cell>
          <cell r="C64">
            <v>14</v>
          </cell>
          <cell r="D64">
            <v>17</v>
          </cell>
          <cell r="E64">
            <v>5</v>
          </cell>
          <cell r="F64">
            <v>2</v>
          </cell>
          <cell r="G64">
            <v>14</v>
          </cell>
          <cell r="H64">
            <v>46</v>
          </cell>
          <cell r="I64">
            <v>0</v>
          </cell>
          <cell r="AD64">
            <v>49500</v>
          </cell>
          <cell r="AE64">
            <v>18200</v>
          </cell>
          <cell r="AF64">
            <v>18700</v>
          </cell>
          <cell r="AG64">
            <v>4500</v>
          </cell>
          <cell r="AH64">
            <v>1600</v>
          </cell>
          <cell r="AI64">
            <v>10500</v>
          </cell>
          <cell r="AJ64">
            <v>23000</v>
          </cell>
          <cell r="AK64">
            <v>0</v>
          </cell>
          <cell r="AW64">
            <v>1500</v>
          </cell>
          <cell r="AX64">
            <v>1300</v>
          </cell>
          <cell r="AY64">
            <v>1100</v>
          </cell>
          <cell r="AZ64">
            <v>900</v>
          </cell>
          <cell r="BA64">
            <v>800</v>
          </cell>
          <cell r="BB64">
            <v>750</v>
          </cell>
          <cell r="BC64">
            <v>500</v>
          </cell>
          <cell r="BD64">
            <v>0</v>
          </cell>
          <cell r="BE64">
            <v>961.83206106870227</v>
          </cell>
        </row>
        <row r="65">
          <cell r="AW65">
            <v>1500</v>
          </cell>
          <cell r="AX65">
            <v>1300</v>
          </cell>
          <cell r="AY65">
            <v>1100</v>
          </cell>
          <cell r="AZ65">
            <v>900</v>
          </cell>
          <cell r="BA65">
            <v>800</v>
          </cell>
          <cell r="BB65">
            <v>750</v>
          </cell>
          <cell r="BC65">
            <v>500</v>
          </cell>
          <cell r="BD65">
            <v>0</v>
          </cell>
          <cell r="BE65">
            <v>864.85275288092191</v>
          </cell>
        </row>
        <row r="68">
          <cell r="B68">
            <v>4</v>
          </cell>
          <cell r="C68">
            <v>4</v>
          </cell>
          <cell r="D68">
            <v>0</v>
          </cell>
          <cell r="E68">
            <v>3</v>
          </cell>
          <cell r="F68">
            <v>1</v>
          </cell>
          <cell r="G68">
            <v>2</v>
          </cell>
          <cell r="H68">
            <v>5</v>
          </cell>
          <cell r="I68">
            <v>0</v>
          </cell>
          <cell r="AD68">
            <v>7200</v>
          </cell>
          <cell r="AE68">
            <v>6400</v>
          </cell>
          <cell r="AF68">
            <v>0</v>
          </cell>
          <cell r="AG68">
            <v>3600</v>
          </cell>
          <cell r="AH68">
            <v>1100</v>
          </cell>
          <cell r="AI68">
            <v>2100</v>
          </cell>
          <cell r="AJ68">
            <v>4000</v>
          </cell>
          <cell r="AK68">
            <v>0</v>
          </cell>
          <cell r="AW68">
            <v>1800</v>
          </cell>
          <cell r="AX68">
            <v>1600</v>
          </cell>
          <cell r="AY68">
            <v>0</v>
          </cell>
          <cell r="AZ68">
            <v>1200</v>
          </cell>
          <cell r="BA68">
            <v>1100</v>
          </cell>
          <cell r="BB68">
            <v>1050</v>
          </cell>
          <cell r="BC68">
            <v>800</v>
          </cell>
          <cell r="BD68">
            <v>0</v>
          </cell>
          <cell r="BE68">
            <v>1284.2105263157894</v>
          </cell>
        </row>
        <row r="69">
          <cell r="B69">
            <v>63</v>
          </cell>
          <cell r="C69">
            <v>27</v>
          </cell>
          <cell r="D69">
            <v>15</v>
          </cell>
          <cell r="E69">
            <v>20</v>
          </cell>
          <cell r="F69">
            <v>16</v>
          </cell>
          <cell r="G69">
            <v>25</v>
          </cell>
          <cell r="H69">
            <v>195</v>
          </cell>
          <cell r="I69">
            <v>0</v>
          </cell>
          <cell r="AD69">
            <v>113400</v>
          </cell>
          <cell r="AE69">
            <v>43200</v>
          </cell>
          <cell r="AF69">
            <v>21000</v>
          </cell>
          <cell r="AG69">
            <v>24000</v>
          </cell>
          <cell r="AH69">
            <v>17600</v>
          </cell>
          <cell r="AI69">
            <v>26250</v>
          </cell>
          <cell r="AJ69">
            <v>156000</v>
          </cell>
          <cell r="AK69">
            <v>0</v>
          </cell>
          <cell r="AW69">
            <v>1800</v>
          </cell>
          <cell r="AX69">
            <v>1600</v>
          </cell>
          <cell r="AY69">
            <v>1400</v>
          </cell>
          <cell r="AZ69">
            <v>1200</v>
          </cell>
          <cell r="BA69">
            <v>1100</v>
          </cell>
          <cell r="BB69">
            <v>1050</v>
          </cell>
          <cell r="BC69">
            <v>800</v>
          </cell>
          <cell r="BD69">
            <v>0</v>
          </cell>
          <cell r="BE69">
            <v>1112.0498614958449</v>
          </cell>
        </row>
        <row r="70">
          <cell r="B70">
            <v>5</v>
          </cell>
          <cell r="C70">
            <v>1</v>
          </cell>
          <cell r="D70">
            <v>3</v>
          </cell>
          <cell r="E70">
            <v>2</v>
          </cell>
          <cell r="F70">
            <v>2</v>
          </cell>
          <cell r="G70">
            <v>3</v>
          </cell>
          <cell r="H70">
            <v>9</v>
          </cell>
          <cell r="I70">
            <v>0</v>
          </cell>
          <cell r="AD70">
            <v>9000</v>
          </cell>
          <cell r="AE70">
            <v>1600</v>
          </cell>
          <cell r="AF70">
            <v>4200</v>
          </cell>
          <cell r="AG70">
            <v>2400</v>
          </cell>
          <cell r="AH70">
            <v>2200</v>
          </cell>
          <cell r="AI70">
            <v>3150</v>
          </cell>
          <cell r="AJ70">
            <v>7200</v>
          </cell>
          <cell r="AK70">
            <v>0</v>
          </cell>
          <cell r="AW70">
            <v>1800</v>
          </cell>
          <cell r="AX70">
            <v>1600</v>
          </cell>
          <cell r="AY70">
            <v>1400</v>
          </cell>
          <cell r="AZ70">
            <v>1200</v>
          </cell>
          <cell r="BA70">
            <v>1100</v>
          </cell>
          <cell r="BB70">
            <v>1050</v>
          </cell>
          <cell r="BC70">
            <v>800</v>
          </cell>
          <cell r="BD70">
            <v>0</v>
          </cell>
          <cell r="BE70">
            <v>1190</v>
          </cell>
        </row>
        <row r="71">
          <cell r="AW71">
            <v>1800</v>
          </cell>
          <cell r="AX71">
            <v>1600</v>
          </cell>
          <cell r="AY71">
            <v>1400</v>
          </cell>
          <cell r="AZ71">
            <v>1200</v>
          </cell>
          <cell r="BA71">
            <v>1100</v>
          </cell>
          <cell r="BB71">
            <v>1050</v>
          </cell>
          <cell r="BC71">
            <v>800</v>
          </cell>
          <cell r="BD71">
            <v>0</v>
          </cell>
          <cell r="BE71">
            <v>1124.9382716049383</v>
          </cell>
        </row>
        <row r="74">
          <cell r="AW74">
            <v>1140.3674280039722</v>
          </cell>
          <cell r="AX74">
            <v>956.66666666666663</v>
          </cell>
          <cell r="AY74">
            <v>745.07772020725383</v>
          </cell>
          <cell r="AZ74">
            <v>531.40495867768595</v>
          </cell>
          <cell r="BA74">
            <v>461.68831168831167</v>
          </cell>
          <cell r="BB74">
            <v>435.20408163265307</v>
          </cell>
          <cell r="BC74">
            <v>180.03472222222223</v>
          </cell>
          <cell r="BD74">
            <v>0</v>
          </cell>
          <cell r="BE74">
            <v>849.46445959104187</v>
          </cell>
        </row>
        <row r="75">
          <cell r="AW75">
            <v>1256.2878278412911</v>
          </cell>
          <cell r="AX75">
            <v>1060.4565537555229</v>
          </cell>
          <cell r="AY75">
            <v>861.31386861313865</v>
          </cell>
          <cell r="AZ75">
            <v>655.85106382978722</v>
          </cell>
          <cell r="BA75">
            <v>559.89847715736039</v>
          </cell>
          <cell r="BB75">
            <v>510.4580152671756</v>
          </cell>
          <cell r="BC75">
            <v>289.97101449275362</v>
          </cell>
          <cell r="BD75">
            <v>0</v>
          </cell>
          <cell r="BE75">
            <v>640.86294416243652</v>
          </cell>
        </row>
        <row r="76">
          <cell r="AW76">
            <v>1198.1191222570533</v>
          </cell>
          <cell r="AX76">
            <v>1024.1379310344828</v>
          </cell>
          <cell r="AY76">
            <v>876</v>
          </cell>
          <cell r="AZ76">
            <v>616.66666666666663</v>
          </cell>
          <cell r="BA76">
            <v>544.44444444444446</v>
          </cell>
          <cell r="BB76">
            <v>534.61538461538464</v>
          </cell>
          <cell r="BC76">
            <v>246.32867132867133</v>
          </cell>
          <cell r="BD76">
            <v>0</v>
          </cell>
          <cell r="BE76">
            <v>761.00628930817606</v>
          </cell>
        </row>
        <row r="77">
          <cell r="AW77">
            <v>1208.1940988268752</v>
          </cell>
          <cell r="AX77">
            <v>1030.18779342723</v>
          </cell>
          <cell r="AY77">
            <v>835.17156862745094</v>
          </cell>
          <cell r="AZ77">
            <v>629.34272300469479</v>
          </cell>
          <cell r="BA77">
            <v>543.89534883720933</v>
          </cell>
          <cell r="BB77">
            <v>503.36185819070903</v>
          </cell>
          <cell r="BC77">
            <v>279.00099403578531</v>
          </cell>
          <cell r="BD77">
            <v>0</v>
          </cell>
          <cell r="BE77">
            <v>691.66121036385744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</row>
        <row r="86"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</row>
        <row r="89">
          <cell r="B89">
            <v>94</v>
          </cell>
          <cell r="C89">
            <v>30</v>
          </cell>
          <cell r="D89">
            <v>17</v>
          </cell>
          <cell r="E89">
            <v>13</v>
          </cell>
          <cell r="F89">
            <v>13</v>
          </cell>
          <cell r="G89">
            <v>6</v>
          </cell>
          <cell r="H89">
            <v>24</v>
          </cell>
          <cell r="I89">
            <v>0</v>
          </cell>
          <cell r="AD89">
            <v>235000</v>
          </cell>
          <cell r="AE89">
            <v>60000</v>
          </cell>
          <cell r="AF89">
            <v>25500</v>
          </cell>
          <cell r="AG89">
            <v>13000</v>
          </cell>
          <cell r="AH89">
            <v>10400</v>
          </cell>
          <cell r="AI89">
            <v>3600</v>
          </cell>
          <cell r="AJ89">
            <v>0</v>
          </cell>
          <cell r="AK89">
            <v>0</v>
          </cell>
          <cell r="AW89">
            <v>2500</v>
          </cell>
          <cell r="AX89">
            <v>2000</v>
          </cell>
          <cell r="AY89">
            <v>1500</v>
          </cell>
          <cell r="AZ89">
            <v>1000</v>
          </cell>
          <cell r="BA89">
            <v>800</v>
          </cell>
          <cell r="BB89">
            <v>600</v>
          </cell>
          <cell r="BC89">
            <v>0</v>
          </cell>
          <cell r="BD89">
            <v>0</v>
          </cell>
          <cell r="BE89">
            <v>1763.9593908629442</v>
          </cell>
        </row>
        <row r="90">
          <cell r="B90">
            <v>46</v>
          </cell>
          <cell r="C90">
            <v>23</v>
          </cell>
          <cell r="D90">
            <v>21</v>
          </cell>
          <cell r="E90">
            <v>14</v>
          </cell>
          <cell r="F90">
            <v>9</v>
          </cell>
          <cell r="G90">
            <v>19</v>
          </cell>
          <cell r="H90">
            <v>118</v>
          </cell>
          <cell r="I90">
            <v>0</v>
          </cell>
          <cell r="AD90">
            <v>115000</v>
          </cell>
          <cell r="AE90">
            <v>46000</v>
          </cell>
          <cell r="AF90">
            <v>31500</v>
          </cell>
          <cell r="AG90">
            <v>14000</v>
          </cell>
          <cell r="AH90">
            <v>7200</v>
          </cell>
          <cell r="AI90">
            <v>11400</v>
          </cell>
          <cell r="AJ90">
            <v>0</v>
          </cell>
          <cell r="AK90">
            <v>0</v>
          </cell>
          <cell r="AW90">
            <v>2500</v>
          </cell>
          <cell r="AX90">
            <v>2000</v>
          </cell>
          <cell r="AY90">
            <v>1500</v>
          </cell>
          <cell r="AZ90">
            <v>1000</v>
          </cell>
          <cell r="BA90">
            <v>800</v>
          </cell>
          <cell r="BB90">
            <v>600</v>
          </cell>
          <cell r="BC90">
            <v>0</v>
          </cell>
          <cell r="BD90">
            <v>0</v>
          </cell>
          <cell r="BE90">
            <v>900.4</v>
          </cell>
        </row>
        <row r="91">
          <cell r="B91">
            <v>14</v>
          </cell>
          <cell r="C91">
            <v>1</v>
          </cell>
          <cell r="D91">
            <v>1</v>
          </cell>
          <cell r="E91">
            <v>1</v>
          </cell>
          <cell r="F91">
            <v>0</v>
          </cell>
          <cell r="G91">
            <v>2</v>
          </cell>
          <cell r="H91">
            <v>10</v>
          </cell>
          <cell r="I91">
            <v>0</v>
          </cell>
          <cell r="AD91">
            <v>35000</v>
          </cell>
          <cell r="AE91">
            <v>2000</v>
          </cell>
          <cell r="AF91">
            <v>1500</v>
          </cell>
          <cell r="AG91">
            <v>1000</v>
          </cell>
          <cell r="AH91">
            <v>0</v>
          </cell>
          <cell r="AI91">
            <v>1200</v>
          </cell>
          <cell r="AJ91">
            <v>0</v>
          </cell>
          <cell r="AK91">
            <v>0</v>
          </cell>
          <cell r="AW91">
            <v>2500</v>
          </cell>
          <cell r="AX91">
            <v>2000</v>
          </cell>
          <cell r="AY91">
            <v>1500</v>
          </cell>
          <cell r="AZ91">
            <v>1000</v>
          </cell>
          <cell r="BA91">
            <v>0</v>
          </cell>
          <cell r="BB91">
            <v>600</v>
          </cell>
          <cell r="BC91">
            <v>0</v>
          </cell>
          <cell r="BD91">
            <v>0</v>
          </cell>
          <cell r="BE91">
            <v>1403.4482758620691</v>
          </cell>
        </row>
        <row r="92">
          <cell r="AW92">
            <v>2500</v>
          </cell>
          <cell r="AX92">
            <v>2000</v>
          </cell>
          <cell r="AY92">
            <v>1500</v>
          </cell>
          <cell r="AZ92">
            <v>1000</v>
          </cell>
          <cell r="BA92">
            <v>800</v>
          </cell>
          <cell r="BB92">
            <v>600</v>
          </cell>
          <cell r="BC92">
            <v>0</v>
          </cell>
          <cell r="BD92">
            <v>0</v>
          </cell>
          <cell r="BE92">
            <v>1288.4453781512605</v>
          </cell>
        </row>
        <row r="95">
          <cell r="B95">
            <v>77</v>
          </cell>
          <cell r="C95">
            <v>35</v>
          </cell>
          <cell r="D95">
            <v>21</v>
          </cell>
          <cell r="E95">
            <v>14</v>
          </cell>
          <cell r="F95">
            <v>9</v>
          </cell>
          <cell r="G95">
            <v>14</v>
          </cell>
          <cell r="H95">
            <v>40</v>
          </cell>
          <cell r="I95">
            <v>0</v>
          </cell>
          <cell r="AD95">
            <v>254100</v>
          </cell>
          <cell r="AE95">
            <v>98000</v>
          </cell>
          <cell r="AF95">
            <v>48300</v>
          </cell>
          <cell r="AG95">
            <v>25200</v>
          </cell>
          <cell r="AH95">
            <v>14400</v>
          </cell>
          <cell r="AI95">
            <v>19600</v>
          </cell>
          <cell r="AJ95">
            <v>32000</v>
          </cell>
          <cell r="AK95">
            <v>0</v>
          </cell>
          <cell r="AW95">
            <v>3300</v>
          </cell>
          <cell r="AX95">
            <v>2800</v>
          </cell>
          <cell r="AY95">
            <v>2300</v>
          </cell>
          <cell r="AZ95">
            <v>1800</v>
          </cell>
          <cell r="BA95">
            <v>1600</v>
          </cell>
          <cell r="BB95">
            <v>1400</v>
          </cell>
          <cell r="BC95">
            <v>800</v>
          </cell>
          <cell r="BD95">
            <v>0</v>
          </cell>
          <cell r="BE95">
            <v>2340.9523809523807</v>
          </cell>
        </row>
        <row r="96">
          <cell r="B96">
            <v>85</v>
          </cell>
          <cell r="C96">
            <v>45</v>
          </cell>
          <cell r="D96">
            <v>37</v>
          </cell>
          <cell r="E96">
            <v>22</v>
          </cell>
          <cell r="F96">
            <v>23</v>
          </cell>
          <cell r="G96">
            <v>48</v>
          </cell>
          <cell r="H96">
            <v>270</v>
          </cell>
          <cell r="I96">
            <v>0</v>
          </cell>
          <cell r="AD96">
            <v>280500</v>
          </cell>
          <cell r="AE96">
            <v>126000</v>
          </cell>
          <cell r="AF96">
            <v>85100</v>
          </cell>
          <cell r="AG96">
            <v>39600</v>
          </cell>
          <cell r="AH96">
            <v>36800</v>
          </cell>
          <cell r="AI96">
            <v>67200</v>
          </cell>
          <cell r="AJ96">
            <v>216000</v>
          </cell>
          <cell r="AK96">
            <v>0</v>
          </cell>
          <cell r="AW96">
            <v>3300</v>
          </cell>
          <cell r="AX96">
            <v>2800</v>
          </cell>
          <cell r="AY96">
            <v>2300</v>
          </cell>
          <cell r="AZ96">
            <v>1800</v>
          </cell>
          <cell r="BA96">
            <v>1600</v>
          </cell>
          <cell r="BB96">
            <v>1400</v>
          </cell>
          <cell r="BC96">
            <v>800</v>
          </cell>
          <cell r="BD96">
            <v>0</v>
          </cell>
          <cell r="BE96">
            <v>1606.0377358490566</v>
          </cell>
        </row>
        <row r="97">
          <cell r="B97">
            <v>9</v>
          </cell>
          <cell r="C97">
            <v>3</v>
          </cell>
          <cell r="D97">
            <v>6</v>
          </cell>
          <cell r="E97">
            <v>1</v>
          </cell>
          <cell r="F97">
            <v>0</v>
          </cell>
          <cell r="G97">
            <v>6</v>
          </cell>
          <cell r="H97">
            <v>16</v>
          </cell>
          <cell r="I97">
            <v>0</v>
          </cell>
          <cell r="AD97">
            <v>29700</v>
          </cell>
          <cell r="AE97">
            <v>8400</v>
          </cell>
          <cell r="AF97">
            <v>13800</v>
          </cell>
          <cell r="AG97">
            <v>1800</v>
          </cell>
          <cell r="AH97">
            <v>0</v>
          </cell>
          <cell r="AI97">
            <v>8400</v>
          </cell>
          <cell r="AJ97">
            <v>12800</v>
          </cell>
          <cell r="AK97">
            <v>0</v>
          </cell>
          <cell r="AW97">
            <v>3300</v>
          </cell>
          <cell r="AX97">
            <v>2800</v>
          </cell>
          <cell r="AY97">
            <v>2300</v>
          </cell>
          <cell r="AZ97">
            <v>1800</v>
          </cell>
          <cell r="BA97">
            <v>0</v>
          </cell>
          <cell r="BB97">
            <v>1400</v>
          </cell>
          <cell r="BC97">
            <v>800</v>
          </cell>
          <cell r="BD97">
            <v>0</v>
          </cell>
          <cell r="BE97">
            <v>1826.8292682926829</v>
          </cell>
        </row>
        <row r="98">
          <cell r="AW98">
            <v>3300</v>
          </cell>
          <cell r="AX98">
            <v>2800</v>
          </cell>
          <cell r="AY98">
            <v>2300</v>
          </cell>
          <cell r="AZ98">
            <v>1800</v>
          </cell>
          <cell r="BA98">
            <v>1600</v>
          </cell>
          <cell r="BB98">
            <v>1400</v>
          </cell>
          <cell r="BC98">
            <v>800</v>
          </cell>
          <cell r="BD98">
            <v>0</v>
          </cell>
          <cell r="BE98">
            <v>1815.236875800256</v>
          </cell>
        </row>
        <row r="101">
          <cell r="B101">
            <v>26</v>
          </cell>
          <cell r="C101">
            <v>13</v>
          </cell>
          <cell r="D101">
            <v>7</v>
          </cell>
          <cell r="E101">
            <v>10</v>
          </cell>
          <cell r="F101">
            <v>5</v>
          </cell>
          <cell r="G101">
            <v>7</v>
          </cell>
          <cell r="H101">
            <v>19</v>
          </cell>
          <cell r="I101">
            <v>0</v>
          </cell>
          <cell r="AD101">
            <v>91000</v>
          </cell>
          <cell r="AE101">
            <v>39000</v>
          </cell>
          <cell r="AF101">
            <v>17500</v>
          </cell>
          <cell r="AG101">
            <v>20000</v>
          </cell>
          <cell r="AH101">
            <v>9000</v>
          </cell>
          <cell r="AI101">
            <v>11200</v>
          </cell>
          <cell r="AJ101">
            <v>19000</v>
          </cell>
          <cell r="AK101">
            <v>0</v>
          </cell>
          <cell r="AW101">
            <v>3500</v>
          </cell>
          <cell r="AX101">
            <v>3000</v>
          </cell>
          <cell r="AY101">
            <v>2500</v>
          </cell>
          <cell r="AZ101">
            <v>2000</v>
          </cell>
          <cell r="BA101">
            <v>1800</v>
          </cell>
          <cell r="BB101">
            <v>1600</v>
          </cell>
          <cell r="BC101">
            <v>1000</v>
          </cell>
          <cell r="BD101">
            <v>0</v>
          </cell>
          <cell r="BE101">
            <v>2375.8620689655172</v>
          </cell>
        </row>
        <row r="102">
          <cell r="B102">
            <v>55</v>
          </cell>
          <cell r="C102">
            <v>25</v>
          </cell>
          <cell r="D102">
            <v>26</v>
          </cell>
          <cell r="E102">
            <v>19</v>
          </cell>
          <cell r="F102">
            <v>12</v>
          </cell>
          <cell r="G102">
            <v>27</v>
          </cell>
          <cell r="H102">
            <v>248</v>
          </cell>
          <cell r="I102">
            <v>0</v>
          </cell>
          <cell r="AD102">
            <v>192500</v>
          </cell>
          <cell r="AE102">
            <v>75000</v>
          </cell>
          <cell r="AF102">
            <v>65000</v>
          </cell>
          <cell r="AG102">
            <v>38000</v>
          </cell>
          <cell r="AH102">
            <v>21600</v>
          </cell>
          <cell r="AI102">
            <v>43200</v>
          </cell>
          <cell r="AJ102">
            <v>248000</v>
          </cell>
          <cell r="AK102">
            <v>0</v>
          </cell>
          <cell r="AW102">
            <v>3500</v>
          </cell>
          <cell r="AX102">
            <v>3000</v>
          </cell>
          <cell r="AY102">
            <v>2500</v>
          </cell>
          <cell r="AZ102">
            <v>2000</v>
          </cell>
          <cell r="BA102">
            <v>1800</v>
          </cell>
          <cell r="BB102">
            <v>1600</v>
          </cell>
          <cell r="BC102">
            <v>1000</v>
          </cell>
          <cell r="BD102">
            <v>0</v>
          </cell>
          <cell r="BE102">
            <v>1658.495145631068</v>
          </cell>
        </row>
        <row r="103">
          <cell r="B103">
            <v>7</v>
          </cell>
          <cell r="C103">
            <v>7</v>
          </cell>
          <cell r="D103">
            <v>3</v>
          </cell>
          <cell r="E103">
            <v>1</v>
          </cell>
          <cell r="F103">
            <v>2</v>
          </cell>
          <cell r="G103">
            <v>5</v>
          </cell>
          <cell r="H103">
            <v>16</v>
          </cell>
          <cell r="I103">
            <v>0</v>
          </cell>
          <cell r="AD103">
            <v>24500</v>
          </cell>
          <cell r="AE103">
            <v>21000</v>
          </cell>
          <cell r="AF103">
            <v>7500</v>
          </cell>
          <cell r="AG103">
            <v>2000</v>
          </cell>
          <cell r="AH103">
            <v>3600</v>
          </cell>
          <cell r="AI103">
            <v>8000</v>
          </cell>
          <cell r="AJ103">
            <v>16000</v>
          </cell>
          <cell r="AK103">
            <v>0</v>
          </cell>
          <cell r="AW103">
            <v>3500</v>
          </cell>
          <cell r="AX103">
            <v>3000</v>
          </cell>
          <cell r="AY103">
            <v>2500</v>
          </cell>
          <cell r="AZ103">
            <v>2000</v>
          </cell>
          <cell r="BA103">
            <v>1800</v>
          </cell>
          <cell r="BB103">
            <v>1600</v>
          </cell>
          <cell r="BC103">
            <v>1000</v>
          </cell>
          <cell r="BD103">
            <v>0</v>
          </cell>
          <cell r="BE103">
            <v>2014.6341463414635</v>
          </cell>
        </row>
        <row r="104">
          <cell r="AW104">
            <v>3500</v>
          </cell>
          <cell r="AX104">
            <v>3000</v>
          </cell>
          <cell r="AY104">
            <v>2500</v>
          </cell>
          <cell r="AZ104">
            <v>2000</v>
          </cell>
          <cell r="BA104">
            <v>1800</v>
          </cell>
          <cell r="BB104">
            <v>1600</v>
          </cell>
          <cell r="BC104">
            <v>1000</v>
          </cell>
          <cell r="BD104">
            <v>0</v>
          </cell>
          <cell r="BE104">
            <v>1801.1111111111111</v>
          </cell>
        </row>
        <row r="107">
          <cell r="B107">
            <v>7</v>
          </cell>
          <cell r="C107">
            <v>3</v>
          </cell>
          <cell r="D107">
            <v>1</v>
          </cell>
          <cell r="E107">
            <v>1</v>
          </cell>
          <cell r="F107">
            <v>0</v>
          </cell>
          <cell r="G107">
            <v>0</v>
          </cell>
          <cell r="H107">
            <v>8</v>
          </cell>
          <cell r="I107">
            <v>0</v>
          </cell>
          <cell r="AD107">
            <v>31500</v>
          </cell>
          <cell r="AE107">
            <v>12000</v>
          </cell>
          <cell r="AF107">
            <v>3500</v>
          </cell>
          <cell r="AG107">
            <v>3000</v>
          </cell>
          <cell r="AH107">
            <v>0</v>
          </cell>
          <cell r="AI107">
            <v>0</v>
          </cell>
          <cell r="AJ107">
            <v>16000</v>
          </cell>
          <cell r="AK107">
            <v>0</v>
          </cell>
          <cell r="AW107">
            <v>4500</v>
          </cell>
          <cell r="AX107">
            <v>4000</v>
          </cell>
          <cell r="AY107">
            <v>3500</v>
          </cell>
          <cell r="AZ107">
            <v>3000</v>
          </cell>
          <cell r="BA107">
            <v>0</v>
          </cell>
          <cell r="BB107">
            <v>0</v>
          </cell>
          <cell r="BC107">
            <v>2000</v>
          </cell>
          <cell r="BD107">
            <v>0</v>
          </cell>
          <cell r="BE107">
            <v>3300</v>
          </cell>
        </row>
        <row r="108">
          <cell r="B108">
            <v>36</v>
          </cell>
          <cell r="C108">
            <v>35</v>
          </cell>
          <cell r="D108">
            <v>24</v>
          </cell>
          <cell r="E108">
            <v>22</v>
          </cell>
          <cell r="F108">
            <v>25</v>
          </cell>
          <cell r="G108">
            <v>19</v>
          </cell>
          <cell r="H108">
            <v>321</v>
          </cell>
          <cell r="I108">
            <v>0</v>
          </cell>
          <cell r="AD108">
            <v>162000</v>
          </cell>
          <cell r="AE108">
            <v>140000</v>
          </cell>
          <cell r="AF108">
            <v>84000</v>
          </cell>
          <cell r="AG108">
            <v>66000</v>
          </cell>
          <cell r="AH108">
            <v>70000</v>
          </cell>
          <cell r="AI108">
            <v>49400</v>
          </cell>
          <cell r="AJ108">
            <v>642000</v>
          </cell>
          <cell r="AK108">
            <v>0</v>
          </cell>
          <cell r="AW108">
            <v>4500</v>
          </cell>
          <cell r="AX108">
            <v>4000</v>
          </cell>
          <cell r="AY108">
            <v>3500</v>
          </cell>
          <cell r="AZ108">
            <v>3000</v>
          </cell>
          <cell r="BA108">
            <v>2800</v>
          </cell>
          <cell r="BB108">
            <v>2600</v>
          </cell>
          <cell r="BC108">
            <v>2000</v>
          </cell>
          <cell r="BD108">
            <v>0</v>
          </cell>
          <cell r="BE108">
            <v>2517.427385892116</v>
          </cell>
        </row>
        <row r="109">
          <cell r="B109">
            <v>8</v>
          </cell>
          <cell r="C109">
            <v>1</v>
          </cell>
          <cell r="D109">
            <v>2</v>
          </cell>
          <cell r="E109">
            <v>1</v>
          </cell>
          <cell r="F109">
            <v>2</v>
          </cell>
          <cell r="G109">
            <v>3</v>
          </cell>
          <cell r="H109">
            <v>27</v>
          </cell>
          <cell r="I109">
            <v>0</v>
          </cell>
          <cell r="AD109">
            <v>36000</v>
          </cell>
          <cell r="AE109">
            <v>4000</v>
          </cell>
          <cell r="AF109">
            <v>7000</v>
          </cell>
          <cell r="AG109">
            <v>3000</v>
          </cell>
          <cell r="AH109">
            <v>5600</v>
          </cell>
          <cell r="AI109">
            <v>7800</v>
          </cell>
          <cell r="AJ109">
            <v>54000</v>
          </cell>
          <cell r="AK109">
            <v>0</v>
          </cell>
          <cell r="AW109">
            <v>4500</v>
          </cell>
          <cell r="AX109">
            <v>4000</v>
          </cell>
          <cell r="AY109">
            <v>3500</v>
          </cell>
          <cell r="AZ109">
            <v>3000</v>
          </cell>
          <cell r="BA109">
            <v>2800</v>
          </cell>
          <cell r="BB109">
            <v>2600</v>
          </cell>
          <cell r="BC109">
            <v>2000</v>
          </cell>
          <cell r="BD109">
            <v>0</v>
          </cell>
          <cell r="BE109">
            <v>2668.181818181818</v>
          </cell>
        </row>
        <row r="110">
          <cell r="AW110">
            <v>4500</v>
          </cell>
          <cell r="AX110">
            <v>4000</v>
          </cell>
          <cell r="AY110">
            <v>3500</v>
          </cell>
          <cell r="AZ110">
            <v>3000</v>
          </cell>
          <cell r="BA110">
            <v>2800</v>
          </cell>
          <cell r="BB110">
            <v>2600</v>
          </cell>
          <cell r="BC110">
            <v>2000</v>
          </cell>
          <cell r="BD110">
            <v>0</v>
          </cell>
          <cell r="BE110">
            <v>2558.2417582417584</v>
          </cell>
        </row>
        <row r="113">
          <cell r="AW113">
            <v>2998.0392156862745</v>
          </cell>
          <cell r="AX113">
            <v>2580.2469135802471</v>
          </cell>
          <cell r="AY113">
            <v>2060.8695652173915</v>
          </cell>
          <cell r="AZ113">
            <v>1610.5263157894738</v>
          </cell>
          <cell r="BA113">
            <v>1251.851851851852</v>
          </cell>
          <cell r="BB113">
            <v>1274.0740740740741</v>
          </cell>
          <cell r="BC113">
            <v>736.26373626373629</v>
          </cell>
          <cell r="BD113">
            <v>0</v>
          </cell>
          <cell r="BE113">
            <v>2163.035019455253</v>
          </cell>
        </row>
        <row r="114">
          <cell r="AW114">
            <v>3378.3783783783783</v>
          </cell>
          <cell r="AX114">
            <v>3023.4375</v>
          </cell>
          <cell r="AY114">
            <v>2459.2592592592591</v>
          </cell>
          <cell r="AZ114">
            <v>2046.7532467532467</v>
          </cell>
          <cell r="BA114">
            <v>1965.2173913043478</v>
          </cell>
          <cell r="BB114">
            <v>1515.0442477876106</v>
          </cell>
          <cell r="BC114">
            <v>1155.6948798328108</v>
          </cell>
          <cell r="BD114">
            <v>0</v>
          </cell>
          <cell r="BE114">
            <v>1775.9856630824372</v>
          </cell>
        </row>
        <row r="115">
          <cell r="AW115">
            <v>3294.7368421052633</v>
          </cell>
          <cell r="AX115">
            <v>2950</v>
          </cell>
          <cell r="AY115">
            <v>2483.3333333333335</v>
          </cell>
          <cell r="AZ115">
            <v>1950</v>
          </cell>
          <cell r="BA115">
            <v>2300</v>
          </cell>
          <cell r="BB115">
            <v>1587.5</v>
          </cell>
          <cell r="BC115">
            <v>1200</v>
          </cell>
          <cell r="BD115">
            <v>0</v>
          </cell>
          <cell r="BE115">
            <v>2036.1290322580646</v>
          </cell>
        </row>
        <row r="116">
          <cell r="AW116">
            <v>3204.3103448275861</v>
          </cell>
          <cell r="AX116">
            <v>2857.0135746606334</v>
          </cell>
          <cell r="AY116">
            <v>2350.602409638554</v>
          </cell>
          <cell r="AZ116">
            <v>1904.2016806722688</v>
          </cell>
          <cell r="BA116">
            <v>1786</v>
          </cell>
          <cell r="BB116">
            <v>1480.7692307692307</v>
          </cell>
          <cell r="BC116">
            <v>1124.2614145031334</v>
          </cell>
          <cell r="BD116">
            <v>0</v>
          </cell>
          <cell r="BE116">
            <v>1878.1049935979513</v>
          </cell>
        </row>
        <row r="122"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</row>
        <row r="123"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</row>
        <row r="124"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</row>
        <row r="125"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</row>
        <row r="128">
          <cell r="AW128">
            <v>1930.8157099697885</v>
          </cell>
          <cell r="AX128">
            <v>1616.0965794768613</v>
          </cell>
          <cell r="AY128">
            <v>1145.364238410596</v>
          </cell>
          <cell r="AZ128">
            <v>773.27188940092162</v>
          </cell>
          <cell r="BA128">
            <v>626.77165354330714</v>
          </cell>
          <cell r="BB128">
            <v>465.57971014492756</v>
          </cell>
          <cell r="BC128">
            <v>0</v>
          </cell>
          <cell r="BD128">
            <v>0</v>
          </cell>
          <cell r="BE128">
            <v>1386.6140559857058</v>
          </cell>
        </row>
        <row r="129">
          <cell r="AW129">
            <v>1539.2699115044247</v>
          </cell>
          <cell r="AX129">
            <v>1282.2695035460993</v>
          </cell>
          <cell r="AY129">
            <v>937.5</v>
          </cell>
          <cell r="AZ129">
            <v>637.62376237623766</v>
          </cell>
          <cell r="BA129">
            <v>462.03703703703701</v>
          </cell>
          <cell r="BB129">
            <v>383.12342569269521</v>
          </cell>
          <cell r="BC129">
            <v>0</v>
          </cell>
          <cell r="BD129">
            <v>0</v>
          </cell>
          <cell r="BE129">
            <v>576.49978420371167</v>
          </cell>
        </row>
        <row r="130">
          <cell r="AW130">
            <v>1619.9261992619927</v>
          </cell>
          <cell r="AX130">
            <v>1205.4054054054054</v>
          </cell>
          <cell r="AY130">
            <v>843.24324324324323</v>
          </cell>
          <cell r="AZ130">
            <v>594.11764705882354</v>
          </cell>
          <cell r="BA130">
            <v>496.42857142857144</v>
          </cell>
          <cell r="BB130">
            <v>366.66666666666669</v>
          </cell>
          <cell r="BC130">
            <v>0</v>
          </cell>
          <cell r="BD130">
            <v>0</v>
          </cell>
          <cell r="BE130">
            <v>930.26113671274959</v>
          </cell>
        </row>
        <row r="131">
          <cell r="AW131">
            <v>1775.9717314487632</v>
          </cell>
          <cell r="AX131">
            <v>1443.4607645875251</v>
          </cell>
          <cell r="AY131">
            <v>1028.5714285714287</v>
          </cell>
          <cell r="AZ131">
            <v>688.08664259927798</v>
          </cell>
          <cell r="BA131">
            <v>521.02425876010784</v>
          </cell>
          <cell r="BB131">
            <v>402.20070422535213</v>
          </cell>
          <cell r="BC131">
            <v>0</v>
          </cell>
          <cell r="BD131">
            <v>0</v>
          </cell>
          <cell r="BE131">
            <v>917.89309267615408</v>
          </cell>
        </row>
        <row r="134">
          <cell r="AW134">
            <v>2790.0238473767886</v>
          </cell>
          <cell r="AX134">
            <v>2433.3333333333335</v>
          </cell>
          <cell r="AY134">
            <v>1988.4615384615386</v>
          </cell>
          <cell r="AZ134">
            <v>1571.7391304347825</v>
          </cell>
          <cell r="BA134">
            <v>1318.8775510204082</v>
          </cell>
          <cell r="BB134">
            <v>1190.4761904761904</v>
          </cell>
          <cell r="BC134">
            <v>688.32923832923836</v>
          </cell>
          <cell r="BD134">
            <v>0</v>
          </cell>
          <cell r="BE134">
            <v>2153.126149319603</v>
          </cell>
        </row>
        <row r="135">
          <cell r="AW135">
            <v>2369.8363211223696</v>
          </cell>
          <cell r="AX135">
            <v>2046.517027863777</v>
          </cell>
          <cell r="AY135">
            <v>1635.546875</v>
          </cell>
          <cell r="AZ135">
            <v>1300.6097560975609</v>
          </cell>
          <cell r="BA135">
            <v>1130.3370786516855</v>
          </cell>
          <cell r="BB135">
            <v>1019.9655765920826</v>
          </cell>
          <cell r="BC135">
            <v>628.7374128582494</v>
          </cell>
          <cell r="BD135">
            <v>0</v>
          </cell>
          <cell r="BE135">
            <v>1196.0971152591046</v>
          </cell>
        </row>
        <row r="136">
          <cell r="AW136">
            <v>2412.313432835821</v>
          </cell>
          <cell r="AX136">
            <v>2033.9285714285713</v>
          </cell>
          <cell r="AY136">
            <v>1727.2727272727273</v>
          </cell>
          <cell r="AZ136">
            <v>1406.25</v>
          </cell>
          <cell r="BA136">
            <v>983.78378378378375</v>
          </cell>
          <cell r="BB136">
            <v>1053.3333333333333</v>
          </cell>
          <cell r="BC136">
            <v>611.1313868613139</v>
          </cell>
          <cell r="BD136">
            <v>0</v>
          </cell>
          <cell r="BE136">
            <v>1529.3063583815028</v>
          </cell>
        </row>
        <row r="137">
          <cell r="AW137">
            <v>2562.0683517265929</v>
          </cell>
          <cell r="AX137">
            <v>2185.7563025210084</v>
          </cell>
          <cell r="AY137">
            <v>1752.2673031026252</v>
          </cell>
          <cell r="AZ137">
            <v>1371.8959731543623</v>
          </cell>
          <cell r="BA137">
            <v>1156.9246435845214</v>
          </cell>
          <cell r="BB137">
            <v>1050.5867014341591</v>
          </cell>
          <cell r="BC137">
            <v>633.00395256917</v>
          </cell>
          <cell r="BD137">
            <v>0</v>
          </cell>
          <cell r="BE137">
            <v>1453.1347265451311</v>
          </cell>
        </row>
        <row r="140">
          <cell r="AW140">
            <v>3231.7784256559767</v>
          </cell>
          <cell r="AX140">
            <v>2833.0357142857142</v>
          </cell>
          <cell r="AY140">
            <v>2235.135135135135</v>
          </cell>
          <cell r="AZ140">
            <v>1882.1428571428571</v>
          </cell>
          <cell r="BA140">
            <v>1700</v>
          </cell>
          <cell r="BB140">
            <v>1430</v>
          </cell>
          <cell r="BC140">
            <v>933.51063829787233</v>
          </cell>
          <cell r="BD140">
            <v>0</v>
          </cell>
          <cell r="BE140">
            <v>2338.335287221571</v>
          </cell>
        </row>
        <row r="141">
          <cell r="AW141">
            <v>2861.6438356164385</v>
          </cell>
          <cell r="AX141">
            <v>2497.7272727272725</v>
          </cell>
          <cell r="AY141">
            <v>2031.5175097276265</v>
          </cell>
          <cell r="AZ141">
            <v>1648</v>
          </cell>
          <cell r="BA141">
            <v>1506.8062827225131</v>
          </cell>
          <cell r="BB141">
            <v>1346.4088397790056</v>
          </cell>
          <cell r="BC141">
            <v>880.02191380569764</v>
          </cell>
          <cell r="BD141">
            <v>0</v>
          </cell>
          <cell r="BE141">
            <v>1451.2461380020598</v>
          </cell>
        </row>
        <row r="142">
          <cell r="AW142">
            <v>2959.0163934426228</v>
          </cell>
          <cell r="AX142">
            <v>2639.3939393939395</v>
          </cell>
          <cell r="AY142">
            <v>1919.5121951219512</v>
          </cell>
          <cell r="AZ142">
            <v>1710.5263157894738</v>
          </cell>
          <cell r="BA142">
            <v>1600</v>
          </cell>
          <cell r="BB142">
            <v>1294.8717948717949</v>
          </cell>
          <cell r="BC142">
            <v>881.4432989690722</v>
          </cell>
          <cell r="BD142">
            <v>0</v>
          </cell>
          <cell r="BE142">
            <v>1800.2036659877801</v>
          </cell>
        </row>
        <row r="143">
          <cell r="AW143">
            <v>2977.8242677824269</v>
          </cell>
          <cell r="AX143">
            <v>2586.2264150943397</v>
          </cell>
          <cell r="AY143">
            <v>2059.6774193548385</v>
          </cell>
          <cell r="AZ143">
            <v>1695.6666666666667</v>
          </cell>
          <cell r="BA143">
            <v>1535.9307359307359</v>
          </cell>
          <cell r="BB143">
            <v>1351.219512195122</v>
          </cell>
          <cell r="BC143">
            <v>883.33333333333337</v>
          </cell>
          <cell r="BD143">
            <v>0</v>
          </cell>
          <cell r="BE143">
            <v>1600.9517664139378</v>
          </cell>
        </row>
        <row r="146">
          <cell r="AW146">
            <v>4350</v>
          </cell>
          <cell r="AX146">
            <v>3690.3225806451615</v>
          </cell>
          <cell r="AY146">
            <v>3500</v>
          </cell>
          <cell r="AZ146">
            <v>2509.090909090909</v>
          </cell>
          <cell r="BA146">
            <v>2678.5714285714284</v>
          </cell>
          <cell r="BB146">
            <v>2406.25</v>
          </cell>
          <cell r="BC146">
            <v>1917.8082191780823</v>
          </cell>
          <cell r="BD146">
            <v>0</v>
          </cell>
          <cell r="BE146">
            <v>3133.6099585062238</v>
          </cell>
        </row>
        <row r="147">
          <cell r="AW147">
            <v>4018.130311614731</v>
          </cell>
          <cell r="AX147">
            <v>3712</v>
          </cell>
          <cell r="AY147">
            <v>3323.0337078651687</v>
          </cell>
          <cell r="AZ147">
            <v>2742.8571428571427</v>
          </cell>
          <cell r="BA147">
            <v>2602.8985507246375</v>
          </cell>
          <cell r="BB147">
            <v>2432.9741379310344</v>
          </cell>
          <cell r="BC147">
            <v>1913.6849870896349</v>
          </cell>
          <cell r="BD147">
            <v>0</v>
          </cell>
          <cell r="BE147">
            <v>2348.6924817701783</v>
          </cell>
        </row>
        <row r="148">
          <cell r="AW148">
            <v>4292.3076923076924</v>
          </cell>
          <cell r="AX148">
            <v>3904</v>
          </cell>
          <cell r="AY148">
            <v>3248</v>
          </cell>
          <cell r="AZ148">
            <v>2843.478260869565</v>
          </cell>
          <cell r="BA148">
            <v>2573.3333333333335</v>
          </cell>
          <cell r="BB148">
            <v>2397.8260869565215</v>
          </cell>
          <cell r="BC148">
            <v>1950.2304147465438</v>
          </cell>
          <cell r="BD148">
            <v>0</v>
          </cell>
          <cell r="BE148">
            <v>2646.6921119592876</v>
          </cell>
        </row>
        <row r="149">
          <cell r="AW149">
            <v>4103.2653061224491</v>
          </cell>
          <cell r="AX149">
            <v>3726.6903914590748</v>
          </cell>
          <cell r="AY149">
            <v>3333.4801762114539</v>
          </cell>
          <cell r="AZ149">
            <v>2741.3793103448274</v>
          </cell>
          <cell r="BA149">
            <v>2606.5868263473053</v>
          </cell>
          <cell r="BB149">
            <v>2428.4132841328415</v>
          </cell>
          <cell r="BC149">
            <v>1916.4278573808731</v>
          </cell>
          <cell r="BD149">
            <v>0</v>
          </cell>
          <cell r="BE149">
            <v>2415.1160268922144</v>
          </cell>
        </row>
        <row r="152">
          <cell r="AW152">
            <v>2442.0222355769229</v>
          </cell>
          <cell r="AX152">
            <v>2132.5559701492539</v>
          </cell>
          <cell r="AY152">
            <v>1685.3030303030303</v>
          </cell>
          <cell r="AZ152">
            <v>1226.7772511848341</v>
          </cell>
          <cell r="BA152">
            <v>1105.3903345724907</v>
          </cell>
          <cell r="BB152">
            <v>982.57575757575762</v>
          </cell>
          <cell r="BC152">
            <v>546.46788990825689</v>
          </cell>
          <cell r="BD152">
            <v>0</v>
          </cell>
          <cell r="BE152">
            <v>1849.1702691395901</v>
          </cell>
        </row>
        <row r="153">
          <cell r="AW153">
            <v>2427.9510703363912</v>
          </cell>
          <cell r="AX153">
            <v>2174.2709599027949</v>
          </cell>
          <cell r="AY153">
            <v>1781.9698173153297</v>
          </cell>
          <cell r="AZ153">
            <v>1374.0723562152134</v>
          </cell>
          <cell r="BA153">
            <v>1275.4716981132076</v>
          </cell>
          <cell r="BB153">
            <v>1142.8435114503816</v>
          </cell>
          <cell r="BC153">
            <v>879.97544075081134</v>
          </cell>
          <cell r="BD153">
            <v>0</v>
          </cell>
          <cell r="BE153">
            <v>1335.7954276518199</v>
          </cell>
        </row>
        <row r="154">
          <cell r="AW154">
            <v>2376.7217630853993</v>
          </cell>
          <cell r="AX154">
            <v>2125.6317689530688</v>
          </cell>
          <cell r="AY154">
            <v>1805.3254437869823</v>
          </cell>
          <cell r="AZ154">
            <v>1496.7741935483871</v>
          </cell>
          <cell r="BA154">
            <v>1165.5555555555557</v>
          </cell>
          <cell r="BB154">
            <v>1167.4193548387098</v>
          </cell>
          <cell r="BC154">
            <v>886.67054714784638</v>
          </cell>
          <cell r="BD154">
            <v>0</v>
          </cell>
          <cell r="BE154">
            <v>1605.2083333333333</v>
          </cell>
        </row>
        <row r="155">
          <cell r="AW155">
            <v>2429.2667941015839</v>
          </cell>
          <cell r="AX155">
            <v>2154.8414023372288</v>
          </cell>
          <cell r="AY155">
            <v>1753.3045977011495</v>
          </cell>
          <cell r="AZ155">
            <v>1345.1662561576354</v>
          </cell>
          <cell r="BA155">
            <v>1231.3095238095239</v>
          </cell>
          <cell r="BB155">
            <v>1118.9839572192514</v>
          </cell>
          <cell r="BC155">
            <v>853.17602996254686</v>
          </cell>
          <cell r="BD155">
            <v>0</v>
          </cell>
          <cell r="BE155">
            <v>1476.7818750407193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S"/>
      <sheetName val="26256 Received Aid"/>
      <sheetName val="&gt;100K"/>
      <sheetName val="9001-100K EFC"/>
      <sheetName val="6001-9000 EFC"/>
      <sheetName val="4501-6000 EFC"/>
      <sheetName val="3001-4500 EFC"/>
      <sheetName val="1501-3000 EFC"/>
      <sheetName val="1-1500 EFC"/>
      <sheetName val="0 EFC"/>
      <sheetName val="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>
            <v>1</v>
          </cell>
          <cell r="C5">
            <v>143</v>
          </cell>
          <cell r="D5">
            <v>79</v>
          </cell>
          <cell r="E5">
            <v>61</v>
          </cell>
          <cell r="F5">
            <v>37</v>
          </cell>
          <cell r="G5">
            <v>47</v>
          </cell>
          <cell r="H5">
            <v>103</v>
          </cell>
          <cell r="I5">
            <v>1</v>
          </cell>
          <cell r="AD5">
            <v>500</v>
          </cell>
          <cell r="AE5">
            <v>56150</v>
          </cell>
          <cell r="AF5">
            <v>44750</v>
          </cell>
          <cell r="AG5">
            <v>38500</v>
          </cell>
          <cell r="AH5">
            <v>27250</v>
          </cell>
          <cell r="AI5">
            <v>33500</v>
          </cell>
          <cell r="AJ5">
            <v>67000</v>
          </cell>
          <cell r="AK5">
            <v>500</v>
          </cell>
          <cell r="AW5">
            <v>500</v>
          </cell>
          <cell r="AX5">
            <v>392.65734265734267</v>
          </cell>
          <cell r="AY5">
            <v>566.45569620253161</v>
          </cell>
          <cell r="AZ5">
            <v>631.14754098360652</v>
          </cell>
          <cell r="BA5">
            <v>736.48648648648646</v>
          </cell>
          <cell r="BB5">
            <v>712.76595744680856</v>
          </cell>
          <cell r="BC5">
            <v>650.48543689320388</v>
          </cell>
          <cell r="BD5">
            <v>500</v>
          </cell>
          <cell r="BE5">
            <v>568.11440677966107</v>
          </cell>
        </row>
        <row r="6">
          <cell r="B6">
            <v>4</v>
          </cell>
          <cell r="C6">
            <v>59</v>
          </cell>
          <cell r="D6">
            <v>49</v>
          </cell>
          <cell r="E6">
            <v>42</v>
          </cell>
          <cell r="F6">
            <v>31</v>
          </cell>
          <cell r="G6">
            <v>66</v>
          </cell>
          <cell r="H6">
            <v>287</v>
          </cell>
          <cell r="I6">
            <v>13</v>
          </cell>
          <cell r="AD6">
            <v>3000</v>
          </cell>
          <cell r="AE6">
            <v>38147</v>
          </cell>
          <cell r="AF6">
            <v>38750</v>
          </cell>
          <cell r="AG6">
            <v>31000</v>
          </cell>
          <cell r="AH6">
            <v>22750</v>
          </cell>
          <cell r="AI6">
            <v>52250</v>
          </cell>
          <cell r="AJ6">
            <v>214000</v>
          </cell>
          <cell r="AK6">
            <v>9000</v>
          </cell>
          <cell r="AW6">
            <v>750</v>
          </cell>
          <cell r="AX6">
            <v>646.5593220338983</v>
          </cell>
          <cell r="AY6">
            <v>790.81632653061229</v>
          </cell>
          <cell r="AZ6">
            <v>738.09523809523807</v>
          </cell>
          <cell r="BA6">
            <v>733.87096774193549</v>
          </cell>
          <cell r="BB6">
            <v>791.66666666666663</v>
          </cell>
          <cell r="BC6">
            <v>745.64459930313592</v>
          </cell>
          <cell r="BD6">
            <v>692.30769230769226</v>
          </cell>
          <cell r="BE6">
            <v>742.09981851179668</v>
          </cell>
        </row>
        <row r="7">
          <cell r="B7">
            <v>0</v>
          </cell>
          <cell r="C7">
            <v>25</v>
          </cell>
          <cell r="D7">
            <v>18</v>
          </cell>
          <cell r="E7">
            <v>8</v>
          </cell>
          <cell r="F7">
            <v>3</v>
          </cell>
          <cell r="G7">
            <v>6</v>
          </cell>
          <cell r="H7">
            <v>31</v>
          </cell>
          <cell r="I7">
            <v>2</v>
          </cell>
          <cell r="AD7">
            <v>0</v>
          </cell>
          <cell r="AE7">
            <v>9425</v>
          </cell>
          <cell r="AF7">
            <v>12750</v>
          </cell>
          <cell r="AG7">
            <v>5500</v>
          </cell>
          <cell r="AH7">
            <v>2000</v>
          </cell>
          <cell r="AI7">
            <v>3250</v>
          </cell>
          <cell r="AJ7">
            <v>22000</v>
          </cell>
          <cell r="AK7">
            <v>2000</v>
          </cell>
          <cell r="AW7">
            <v>0</v>
          </cell>
          <cell r="AX7">
            <v>377</v>
          </cell>
          <cell r="AY7">
            <v>708.33333333333337</v>
          </cell>
          <cell r="AZ7">
            <v>687.5</v>
          </cell>
          <cell r="BA7">
            <v>666.66666666666663</v>
          </cell>
          <cell r="BB7">
            <v>541.66666666666663</v>
          </cell>
          <cell r="BC7">
            <v>709.67741935483866</v>
          </cell>
          <cell r="BD7">
            <v>1000</v>
          </cell>
          <cell r="BE7">
            <v>612.09677419354841</v>
          </cell>
        </row>
        <row r="8">
          <cell r="AW8">
            <v>700</v>
          </cell>
          <cell r="AX8">
            <v>456.92511013215858</v>
          </cell>
          <cell r="AY8">
            <v>659.2465753424658</v>
          </cell>
          <cell r="AZ8">
            <v>675.67567567567562</v>
          </cell>
          <cell r="BA8">
            <v>732.3943661971831</v>
          </cell>
          <cell r="BB8">
            <v>747.89915966386559</v>
          </cell>
          <cell r="BC8">
            <v>719.71496437054634</v>
          </cell>
          <cell r="BD8">
            <v>718.75</v>
          </cell>
          <cell r="BE8">
            <v>657.68100358422942</v>
          </cell>
        </row>
        <row r="11">
          <cell r="B11">
            <v>197</v>
          </cell>
          <cell r="C11">
            <v>227</v>
          </cell>
          <cell r="D11">
            <v>120</v>
          </cell>
          <cell r="E11">
            <v>82</v>
          </cell>
          <cell r="F11">
            <v>46</v>
          </cell>
          <cell r="G11">
            <v>50</v>
          </cell>
          <cell r="H11">
            <v>165</v>
          </cell>
          <cell r="I11">
            <v>1</v>
          </cell>
          <cell r="AD11">
            <v>1405150</v>
          </cell>
          <cell r="AE11">
            <v>481108</v>
          </cell>
          <cell r="AF11">
            <v>181497</v>
          </cell>
          <cell r="AG11">
            <v>63026</v>
          </cell>
          <cell r="AH11">
            <v>33948</v>
          </cell>
          <cell r="AI11">
            <v>31000</v>
          </cell>
          <cell r="AJ11">
            <v>98490</v>
          </cell>
          <cell r="AK11">
            <v>1000</v>
          </cell>
          <cell r="AW11">
            <v>7132.7411167512691</v>
          </cell>
          <cell r="AX11">
            <v>2119.4185022026431</v>
          </cell>
          <cell r="AY11">
            <v>1512.4749999999999</v>
          </cell>
          <cell r="AZ11">
            <v>768.60975609756099</v>
          </cell>
          <cell r="BA11">
            <v>738</v>
          </cell>
          <cell r="BB11">
            <v>620</v>
          </cell>
          <cell r="BC11">
            <v>596.90909090909088</v>
          </cell>
          <cell r="BD11">
            <v>1000</v>
          </cell>
          <cell r="BE11">
            <v>2584.7060810810813</v>
          </cell>
        </row>
        <row r="12">
          <cell r="B12">
            <v>40</v>
          </cell>
          <cell r="C12">
            <v>107</v>
          </cell>
          <cell r="D12">
            <v>61</v>
          </cell>
          <cell r="E12">
            <v>88</v>
          </cell>
          <cell r="F12">
            <v>53</v>
          </cell>
          <cell r="G12">
            <v>105</v>
          </cell>
          <cell r="H12">
            <v>642</v>
          </cell>
          <cell r="I12">
            <v>23</v>
          </cell>
          <cell r="AD12">
            <v>290187</v>
          </cell>
          <cell r="AE12">
            <v>279896</v>
          </cell>
          <cell r="AF12">
            <v>78681</v>
          </cell>
          <cell r="AG12">
            <v>108395</v>
          </cell>
          <cell r="AH12">
            <v>42160</v>
          </cell>
          <cell r="AI12">
            <v>69750</v>
          </cell>
          <cell r="AJ12">
            <v>450250</v>
          </cell>
          <cell r="AK12">
            <v>11750</v>
          </cell>
          <cell r="AW12">
            <v>7254.6750000000002</v>
          </cell>
          <cell r="AX12">
            <v>2615.8504672897197</v>
          </cell>
          <cell r="AY12">
            <v>1289.8524590163934</v>
          </cell>
          <cell r="AZ12">
            <v>1231.7613636363637</v>
          </cell>
          <cell r="BA12">
            <v>795.47169811320759</v>
          </cell>
          <cell r="BB12">
            <v>664.28571428571433</v>
          </cell>
          <cell r="BC12">
            <v>701.32398753894086</v>
          </cell>
          <cell r="BD12">
            <v>510.86956521739131</v>
          </cell>
          <cell r="BE12">
            <v>1189.5165326184092</v>
          </cell>
        </row>
        <row r="13">
          <cell r="B13">
            <v>21</v>
          </cell>
          <cell r="C13">
            <v>15</v>
          </cell>
          <cell r="D13">
            <v>6</v>
          </cell>
          <cell r="E13">
            <v>8</v>
          </cell>
          <cell r="F13">
            <v>7</v>
          </cell>
          <cell r="G13">
            <v>8</v>
          </cell>
          <cell r="H13">
            <v>37</v>
          </cell>
          <cell r="I13">
            <v>3</v>
          </cell>
          <cell r="AD13">
            <v>133907</v>
          </cell>
          <cell r="AE13">
            <v>47345</v>
          </cell>
          <cell r="AF13">
            <v>10978</v>
          </cell>
          <cell r="AG13">
            <v>21570</v>
          </cell>
          <cell r="AH13">
            <v>4250</v>
          </cell>
          <cell r="AI13">
            <v>4500</v>
          </cell>
          <cell r="AJ13">
            <v>21250</v>
          </cell>
          <cell r="AK13">
            <v>1750</v>
          </cell>
          <cell r="AW13">
            <v>6376.5238095238092</v>
          </cell>
          <cell r="AX13">
            <v>3156.3333333333335</v>
          </cell>
          <cell r="AY13">
            <v>1829.6666666666667</v>
          </cell>
          <cell r="AZ13">
            <v>2696.25</v>
          </cell>
          <cell r="BA13">
            <v>607.14285714285711</v>
          </cell>
          <cell r="BB13">
            <v>562.5</v>
          </cell>
          <cell r="BC13">
            <v>574.32432432432438</v>
          </cell>
          <cell r="BD13">
            <v>583.33333333333337</v>
          </cell>
          <cell r="BE13">
            <v>2338.5714285714284</v>
          </cell>
        </row>
        <row r="14">
          <cell r="AW14">
            <v>7090.0930232558139</v>
          </cell>
          <cell r="AX14">
            <v>2316.1862464183382</v>
          </cell>
          <cell r="AY14">
            <v>1450.0320855614973</v>
          </cell>
          <cell r="AZ14">
            <v>1084.2191011235955</v>
          </cell>
          <cell r="BA14">
            <v>758.09433962264154</v>
          </cell>
          <cell r="BB14">
            <v>645.70552147239266</v>
          </cell>
          <cell r="BC14">
            <v>675.34360189573465</v>
          </cell>
          <cell r="BD14">
            <v>537.03703703703707</v>
          </cell>
          <cell r="BE14">
            <v>1833.2566287878788</v>
          </cell>
        </row>
        <row r="17">
          <cell r="B17">
            <v>513</v>
          </cell>
          <cell r="C17">
            <v>243</v>
          </cell>
          <cell r="D17">
            <v>144</v>
          </cell>
          <cell r="E17">
            <v>72</v>
          </cell>
          <cell r="F17">
            <v>50</v>
          </cell>
          <cell r="G17">
            <v>61</v>
          </cell>
          <cell r="H17">
            <v>203</v>
          </cell>
          <cell r="I17">
            <v>0</v>
          </cell>
          <cell r="AD17">
            <v>3785097</v>
          </cell>
          <cell r="AE17">
            <v>1196383</v>
          </cell>
          <cell r="AF17">
            <v>485224</v>
          </cell>
          <cell r="AG17">
            <v>83980</v>
          </cell>
          <cell r="AH17">
            <v>32250</v>
          </cell>
          <cell r="AI17">
            <v>48455</v>
          </cell>
          <cell r="AJ17">
            <v>136000</v>
          </cell>
          <cell r="AK17">
            <v>0</v>
          </cell>
          <cell r="AW17">
            <v>7378.3567251461991</v>
          </cell>
          <cell r="AX17">
            <v>4923.3868312757204</v>
          </cell>
          <cell r="AY17">
            <v>3369.6111111111113</v>
          </cell>
          <cell r="AZ17">
            <v>1166.3888888888889</v>
          </cell>
          <cell r="BA17">
            <v>645</v>
          </cell>
          <cell r="BB17">
            <v>794.34426229508199</v>
          </cell>
          <cell r="BC17">
            <v>669.95073891625611</v>
          </cell>
          <cell r="BD17">
            <v>0</v>
          </cell>
          <cell r="BE17">
            <v>4484.7503888024885</v>
          </cell>
        </row>
        <row r="18">
          <cell r="B18">
            <v>237</v>
          </cell>
          <cell r="C18">
            <v>250</v>
          </cell>
          <cell r="D18">
            <v>171</v>
          </cell>
          <cell r="E18">
            <v>167</v>
          </cell>
          <cell r="F18">
            <v>136</v>
          </cell>
          <cell r="G18">
            <v>209</v>
          </cell>
          <cell r="H18">
            <v>1674</v>
          </cell>
          <cell r="I18">
            <v>101</v>
          </cell>
          <cell r="AD18">
            <v>1728860</v>
          </cell>
          <cell r="AE18">
            <v>954741</v>
          </cell>
          <cell r="AF18">
            <v>424198</v>
          </cell>
          <cell r="AG18">
            <v>182797</v>
          </cell>
          <cell r="AH18">
            <v>123552</v>
          </cell>
          <cell r="AI18">
            <v>151833</v>
          </cell>
          <cell r="AJ18">
            <v>1182718</v>
          </cell>
          <cell r="AK18">
            <v>62500</v>
          </cell>
          <cell r="AW18">
            <v>7294.7679324894516</v>
          </cell>
          <cell r="AX18">
            <v>3818.9639999999999</v>
          </cell>
          <cell r="AY18">
            <v>2480.6900584795321</v>
          </cell>
          <cell r="AZ18">
            <v>1094.5928143712574</v>
          </cell>
          <cell r="BA18">
            <v>908.47058823529414</v>
          </cell>
          <cell r="BB18">
            <v>726.47368421052636</v>
          </cell>
          <cell r="BC18">
            <v>706.52210274790923</v>
          </cell>
          <cell r="BD18">
            <v>618.81188118811883</v>
          </cell>
          <cell r="BE18">
            <v>1633.683870967742</v>
          </cell>
        </row>
        <row r="19">
          <cell r="B19">
            <v>97</v>
          </cell>
          <cell r="C19">
            <v>52</v>
          </cell>
          <cell r="D19">
            <v>25</v>
          </cell>
          <cell r="E19">
            <v>25</v>
          </cell>
          <cell r="F19">
            <v>11</v>
          </cell>
          <cell r="G19">
            <v>18</v>
          </cell>
          <cell r="H19">
            <v>112</v>
          </cell>
          <cell r="I19">
            <v>4</v>
          </cell>
          <cell r="AD19">
            <v>743756</v>
          </cell>
          <cell r="AE19">
            <v>246134</v>
          </cell>
          <cell r="AF19">
            <v>46533</v>
          </cell>
          <cell r="AG19">
            <v>40234</v>
          </cell>
          <cell r="AH19">
            <v>6750</v>
          </cell>
          <cell r="AI19">
            <v>11750</v>
          </cell>
          <cell r="AJ19">
            <v>74000</v>
          </cell>
          <cell r="AK19">
            <v>2000</v>
          </cell>
          <cell r="AW19">
            <v>7667.5876288659792</v>
          </cell>
          <cell r="AX19">
            <v>4733.3461538461543</v>
          </cell>
          <cell r="AY19">
            <v>1861.32</v>
          </cell>
          <cell r="AZ19">
            <v>1609.36</v>
          </cell>
          <cell r="BA19">
            <v>613.63636363636363</v>
          </cell>
          <cell r="BB19">
            <v>652.77777777777783</v>
          </cell>
          <cell r="BC19">
            <v>660.71428571428567</v>
          </cell>
          <cell r="BD19">
            <v>500</v>
          </cell>
          <cell r="BE19">
            <v>3404.5261627906975</v>
          </cell>
        </row>
        <row r="20">
          <cell r="AW20">
            <v>7388.090909090909</v>
          </cell>
          <cell r="AX20">
            <v>4398.6385321100915</v>
          </cell>
          <cell r="AY20">
            <v>2811.6323529411766</v>
          </cell>
          <cell r="AZ20">
            <v>1162.9204545454545</v>
          </cell>
          <cell r="BA20">
            <v>825.13705583756348</v>
          </cell>
          <cell r="BB20">
            <v>736.24305555555554</v>
          </cell>
          <cell r="BC20">
            <v>700.21015585721466</v>
          </cell>
          <cell r="BD20">
            <v>614.28571428571433</v>
          </cell>
          <cell r="BE20">
            <v>2568.2502732240437</v>
          </cell>
        </row>
        <row r="23">
          <cell r="B23">
            <v>176</v>
          </cell>
          <cell r="C23">
            <v>78</v>
          </cell>
          <cell r="D23">
            <v>49</v>
          </cell>
          <cell r="E23">
            <v>35</v>
          </cell>
          <cell r="F23">
            <v>22</v>
          </cell>
          <cell r="G23">
            <v>24</v>
          </cell>
          <cell r="H23">
            <v>121</v>
          </cell>
          <cell r="I23">
            <v>6</v>
          </cell>
          <cell r="AD23">
            <v>1339510</v>
          </cell>
          <cell r="AE23">
            <v>359145</v>
          </cell>
          <cell r="AF23">
            <v>175454</v>
          </cell>
          <cell r="AG23">
            <v>50216</v>
          </cell>
          <cell r="AH23">
            <v>14000</v>
          </cell>
          <cell r="AI23">
            <v>17750</v>
          </cell>
          <cell r="AJ23">
            <v>83000</v>
          </cell>
          <cell r="AK23">
            <v>4250</v>
          </cell>
          <cell r="AW23">
            <v>7610.852272727273</v>
          </cell>
          <cell r="AX23">
            <v>4604.4230769230771</v>
          </cell>
          <cell r="AY23">
            <v>3580.6938775510203</v>
          </cell>
          <cell r="AZ23">
            <v>1434.7428571428572</v>
          </cell>
          <cell r="BA23">
            <v>636.36363636363637</v>
          </cell>
          <cell r="BB23">
            <v>739.58333333333337</v>
          </cell>
          <cell r="BC23">
            <v>685.95041322314046</v>
          </cell>
          <cell r="BD23">
            <v>708.33333333333337</v>
          </cell>
          <cell r="BE23">
            <v>3998.6790606653622</v>
          </cell>
        </row>
        <row r="24">
          <cell r="B24">
            <v>222</v>
          </cell>
          <cell r="C24">
            <v>186</v>
          </cell>
          <cell r="D24">
            <v>124</v>
          </cell>
          <cell r="E24">
            <v>118</v>
          </cell>
          <cell r="F24">
            <v>111</v>
          </cell>
          <cell r="G24">
            <v>188</v>
          </cell>
          <cell r="H24">
            <v>1625</v>
          </cell>
          <cell r="I24">
            <v>119</v>
          </cell>
          <cell r="AD24">
            <v>1710401</v>
          </cell>
          <cell r="AE24">
            <v>829175</v>
          </cell>
          <cell r="AF24">
            <v>326250</v>
          </cell>
          <cell r="AG24">
            <v>154765</v>
          </cell>
          <cell r="AH24">
            <v>112030</v>
          </cell>
          <cell r="AI24">
            <v>139853</v>
          </cell>
          <cell r="AJ24">
            <v>1112000</v>
          </cell>
          <cell r="AK24">
            <v>78000</v>
          </cell>
          <cell r="AW24">
            <v>7704.5090090090089</v>
          </cell>
          <cell r="AX24">
            <v>4457.9301075268813</v>
          </cell>
          <cell r="AY24">
            <v>2631.0483870967741</v>
          </cell>
          <cell r="AZ24">
            <v>1311.5677966101696</v>
          </cell>
          <cell r="BA24">
            <v>1009.2792792792793</v>
          </cell>
          <cell r="BB24">
            <v>743.89893617021278</v>
          </cell>
          <cell r="BC24">
            <v>684.30769230769226</v>
          </cell>
          <cell r="BD24">
            <v>655.46218487394958</v>
          </cell>
          <cell r="BE24">
            <v>1657.0642406238396</v>
          </cell>
        </row>
        <row r="25">
          <cell r="B25">
            <v>53</v>
          </cell>
          <cell r="C25">
            <v>39</v>
          </cell>
          <cell r="D25">
            <v>20</v>
          </cell>
          <cell r="E25">
            <v>12</v>
          </cell>
          <cell r="F25">
            <v>5</v>
          </cell>
          <cell r="G25">
            <v>19</v>
          </cell>
          <cell r="H25">
            <v>11</v>
          </cell>
          <cell r="I25">
            <v>10</v>
          </cell>
          <cell r="AD25">
            <v>399954</v>
          </cell>
          <cell r="AE25">
            <v>217165</v>
          </cell>
          <cell r="AF25">
            <v>46226</v>
          </cell>
          <cell r="AG25">
            <v>20344</v>
          </cell>
          <cell r="AH25">
            <v>2500</v>
          </cell>
          <cell r="AI25">
            <v>21578</v>
          </cell>
          <cell r="AJ25">
            <v>74000</v>
          </cell>
          <cell r="AK25">
            <v>6000</v>
          </cell>
          <cell r="AW25">
            <v>7546.3018867924529</v>
          </cell>
          <cell r="AX25">
            <v>5568.333333333333</v>
          </cell>
          <cell r="AY25">
            <v>2311.3000000000002</v>
          </cell>
          <cell r="AZ25">
            <v>1695.3333333333333</v>
          </cell>
          <cell r="BA25">
            <v>500</v>
          </cell>
          <cell r="BB25">
            <v>1135.6842105263158</v>
          </cell>
          <cell r="BC25">
            <v>6727.272727272727</v>
          </cell>
          <cell r="BD25">
            <v>600</v>
          </cell>
          <cell r="BE25">
            <v>4661.3431952662722</v>
          </cell>
        </row>
        <row r="26">
          <cell r="AW26">
            <v>7649.3680709534365</v>
          </cell>
          <cell r="AX26">
            <v>4638.5643564356433</v>
          </cell>
          <cell r="AY26">
            <v>2839.015544041451</v>
          </cell>
          <cell r="AZ26">
            <v>1365.6060606060605</v>
          </cell>
          <cell r="BA26">
            <v>931.37681159420288</v>
          </cell>
          <cell r="BB26">
            <v>775.67532467532465</v>
          </cell>
          <cell r="BC26">
            <v>722.25384177575415</v>
          </cell>
          <cell r="BD26">
            <v>653.7037037037037</v>
          </cell>
          <cell r="BE26">
            <v>2162.337978061073</v>
          </cell>
        </row>
        <row r="29">
          <cell r="B29">
            <v>44</v>
          </cell>
          <cell r="C29">
            <v>23</v>
          </cell>
          <cell r="D29">
            <v>20</v>
          </cell>
          <cell r="E29">
            <v>6</v>
          </cell>
          <cell r="F29">
            <v>12</v>
          </cell>
          <cell r="G29">
            <v>11</v>
          </cell>
          <cell r="H29">
            <v>56</v>
          </cell>
          <cell r="I29">
            <v>3</v>
          </cell>
          <cell r="AD29">
            <v>287320</v>
          </cell>
          <cell r="AE29">
            <v>160546</v>
          </cell>
          <cell r="AF29">
            <v>89150</v>
          </cell>
          <cell r="AG29">
            <v>9250</v>
          </cell>
          <cell r="AH29">
            <v>36792</v>
          </cell>
          <cell r="AI29">
            <v>20250</v>
          </cell>
          <cell r="AJ29">
            <v>118750</v>
          </cell>
          <cell r="AK29">
            <v>6750</v>
          </cell>
          <cell r="AW29">
            <v>6530</v>
          </cell>
          <cell r="AX29">
            <v>6980.260869565217</v>
          </cell>
          <cell r="AY29">
            <v>4457.5</v>
          </cell>
          <cell r="AZ29">
            <v>1541.6666666666667</v>
          </cell>
          <cell r="BA29">
            <v>3066</v>
          </cell>
          <cell r="BB29">
            <v>1840.909090909091</v>
          </cell>
          <cell r="BC29">
            <v>2120.5357142857142</v>
          </cell>
          <cell r="BD29">
            <v>2250</v>
          </cell>
          <cell r="BE29">
            <v>4164.6171428571424</v>
          </cell>
        </row>
        <row r="30">
          <cell r="B30">
            <v>203</v>
          </cell>
          <cell r="C30">
            <v>150</v>
          </cell>
          <cell r="D30">
            <v>128</v>
          </cell>
          <cell r="E30">
            <v>94</v>
          </cell>
          <cell r="F30">
            <v>91</v>
          </cell>
          <cell r="G30">
            <v>176</v>
          </cell>
          <cell r="H30">
            <v>2041</v>
          </cell>
          <cell r="I30">
            <v>211</v>
          </cell>
          <cell r="AD30">
            <v>1239546</v>
          </cell>
          <cell r="AE30">
            <v>757312</v>
          </cell>
          <cell r="AF30">
            <v>466039</v>
          </cell>
          <cell r="AG30">
            <v>226032</v>
          </cell>
          <cell r="AH30">
            <v>216217</v>
          </cell>
          <cell r="AI30">
            <v>350346</v>
          </cell>
          <cell r="AJ30">
            <v>4050802</v>
          </cell>
          <cell r="AK30">
            <v>415094</v>
          </cell>
          <cell r="AW30">
            <v>6106.1379310344828</v>
          </cell>
          <cell r="AX30">
            <v>5048.7466666666669</v>
          </cell>
          <cell r="AY30">
            <v>3640.9296875</v>
          </cell>
          <cell r="AZ30">
            <v>2404.5957446808511</v>
          </cell>
          <cell r="BA30">
            <v>2376.0109890109889</v>
          </cell>
          <cell r="BB30">
            <v>1990.6022727272727</v>
          </cell>
          <cell r="BC30">
            <v>1984.7143557079862</v>
          </cell>
          <cell r="BD30">
            <v>1967.2701421800948</v>
          </cell>
          <cell r="BE30">
            <v>2495.6005171299289</v>
          </cell>
        </row>
        <row r="31">
          <cell r="B31">
            <v>45</v>
          </cell>
          <cell r="C31">
            <v>21</v>
          </cell>
          <cell r="D31">
            <v>19</v>
          </cell>
          <cell r="E31">
            <v>18</v>
          </cell>
          <cell r="F31">
            <v>10</v>
          </cell>
          <cell r="G31">
            <v>16</v>
          </cell>
          <cell r="H31">
            <v>162</v>
          </cell>
          <cell r="I31">
            <v>15</v>
          </cell>
          <cell r="AD31">
            <v>315733</v>
          </cell>
          <cell r="AE31">
            <v>105130</v>
          </cell>
          <cell r="AF31">
            <v>90057</v>
          </cell>
          <cell r="AG31">
            <v>52406</v>
          </cell>
          <cell r="AH31">
            <v>30238</v>
          </cell>
          <cell r="AI31">
            <v>30000</v>
          </cell>
          <cell r="AJ31">
            <v>341750</v>
          </cell>
          <cell r="AK31">
            <v>32783</v>
          </cell>
          <cell r="AW31">
            <v>7016.2888888888892</v>
          </cell>
          <cell r="AX31">
            <v>5006.1904761904761</v>
          </cell>
          <cell r="AY31">
            <v>4739.8421052631575</v>
          </cell>
          <cell r="AZ31">
            <v>2911.4444444444443</v>
          </cell>
          <cell r="BA31">
            <v>3023.8</v>
          </cell>
          <cell r="BB31">
            <v>1875</v>
          </cell>
          <cell r="BC31">
            <v>2109.5679012345681</v>
          </cell>
          <cell r="BD31">
            <v>2185.5333333333333</v>
          </cell>
          <cell r="BE31">
            <v>3261.7549019607845</v>
          </cell>
        </row>
        <row r="32">
          <cell r="AW32">
            <v>6310.2705479452052</v>
          </cell>
          <cell r="AX32">
            <v>5273.1340206185569</v>
          </cell>
          <cell r="AY32">
            <v>3863.7485029940121</v>
          </cell>
          <cell r="AZ32">
            <v>2438.0338983050847</v>
          </cell>
          <cell r="BA32">
            <v>2506.6106194690265</v>
          </cell>
          <cell r="BB32">
            <v>1973.3793103448277</v>
          </cell>
          <cell r="BC32">
            <v>1997.0349712262064</v>
          </cell>
          <cell r="BD32">
            <v>1985.2707423580787</v>
          </cell>
          <cell r="BE32">
            <v>2642.8791608391607</v>
          </cell>
        </row>
        <row r="35">
          <cell r="AW35">
            <v>7322.8539205155748</v>
          </cell>
          <cell r="AX35">
            <v>3155.9271708683473</v>
          </cell>
          <cell r="AY35">
            <v>2369.1140776699031</v>
          </cell>
          <cell r="AZ35">
            <v>956.921875</v>
          </cell>
          <cell r="BA35">
            <v>863.71257485029935</v>
          </cell>
          <cell r="BB35">
            <v>782.15025906735752</v>
          </cell>
          <cell r="BC35">
            <v>776.60493827160496</v>
          </cell>
          <cell r="BD35">
            <v>1136.3636363636363</v>
          </cell>
          <cell r="BE35">
            <v>3332.2001800720286</v>
          </cell>
        </row>
        <row r="36">
          <cell r="AW36">
            <v>7042.4844192634564</v>
          </cell>
          <cell r="AX36">
            <v>3802.2220744680849</v>
          </cell>
          <cell r="AY36">
            <v>2502.6604127579735</v>
          </cell>
          <cell r="AZ36">
            <v>1381.1178781925344</v>
          </cell>
          <cell r="BA36">
            <v>1224.4289099526065</v>
          </cell>
          <cell r="BB36">
            <v>1026.9247311827958</v>
          </cell>
          <cell r="BC36">
            <v>1118.1639814962514</v>
          </cell>
          <cell r="BD36">
            <v>1234.1413276231262</v>
          </cell>
          <cell r="BE36">
            <v>1801.0985387425494</v>
          </cell>
        </row>
        <row r="37">
          <cell r="AW37">
            <v>7376.6203703703704</v>
          </cell>
          <cell r="AX37">
            <v>4113.1513157894733</v>
          </cell>
          <cell r="AY37">
            <v>2347.090909090909</v>
          </cell>
          <cell r="AZ37">
            <v>1972.5915492957747</v>
          </cell>
          <cell r="BA37">
            <v>1270.5</v>
          </cell>
          <cell r="BB37">
            <v>1060.8656716417911</v>
          </cell>
          <cell r="BC37">
            <v>1509.9150141643061</v>
          </cell>
          <cell r="BD37">
            <v>1309.7941176470588</v>
          </cell>
          <cell r="BE37">
            <v>3205.0108161258604</v>
          </cell>
        </row>
        <row r="38">
          <cell r="AW38">
            <v>7222.2995143011331</v>
          </cell>
          <cell r="AX38">
            <v>3546.2311495673671</v>
          </cell>
          <cell r="AY38">
            <v>2436.1442400774445</v>
          </cell>
          <cell r="AZ38">
            <v>1301.4533492822966</v>
          </cell>
          <cell r="BA38">
            <v>1130.6992</v>
          </cell>
          <cell r="BB38">
            <v>982.13645418326689</v>
          </cell>
          <cell r="BC38">
            <v>1106.7414030261348</v>
          </cell>
          <cell r="BD38">
            <v>1237.064453125</v>
          </cell>
          <cell r="BE38">
            <v>2243.740356585994</v>
          </cell>
        </row>
        <row r="44">
          <cell r="B44">
            <v>1</v>
          </cell>
          <cell r="C44">
            <v>187</v>
          </cell>
          <cell r="D44">
            <v>102</v>
          </cell>
          <cell r="E44">
            <v>70</v>
          </cell>
          <cell r="F44">
            <v>51</v>
          </cell>
          <cell r="G44">
            <v>42</v>
          </cell>
          <cell r="H44">
            <v>107</v>
          </cell>
          <cell r="I44">
            <v>1</v>
          </cell>
          <cell r="AD44">
            <v>1560</v>
          </cell>
          <cell r="AE44">
            <v>50200</v>
          </cell>
          <cell r="AF44">
            <v>35500</v>
          </cell>
          <cell r="AG44">
            <v>25000</v>
          </cell>
          <cell r="AH44">
            <v>17750</v>
          </cell>
          <cell r="AI44">
            <v>14250</v>
          </cell>
          <cell r="AJ44">
            <v>38750</v>
          </cell>
          <cell r="AK44">
            <v>500</v>
          </cell>
          <cell r="AW44">
            <v>1560</v>
          </cell>
          <cell r="AX44">
            <v>268.44919786096256</v>
          </cell>
          <cell r="AY44">
            <v>348.03921568627453</v>
          </cell>
          <cell r="AZ44">
            <v>357.14285714285717</v>
          </cell>
          <cell r="BA44">
            <v>348.03921568627453</v>
          </cell>
          <cell r="BB44">
            <v>339.28571428571428</v>
          </cell>
          <cell r="BC44">
            <v>362.14953271028037</v>
          </cell>
          <cell r="BD44">
            <v>500</v>
          </cell>
          <cell r="BE44">
            <v>327.11229946524065</v>
          </cell>
        </row>
        <row r="45">
          <cell r="B45">
            <v>0</v>
          </cell>
          <cell r="C45">
            <v>136</v>
          </cell>
          <cell r="D45">
            <v>128</v>
          </cell>
          <cell r="E45">
            <v>95</v>
          </cell>
          <cell r="F45">
            <v>75</v>
          </cell>
          <cell r="G45">
            <v>112</v>
          </cell>
          <cell r="H45">
            <v>514</v>
          </cell>
          <cell r="I45">
            <v>13</v>
          </cell>
          <cell r="AD45">
            <v>0</v>
          </cell>
          <cell r="AE45">
            <v>38450</v>
          </cell>
          <cell r="AF45">
            <v>48000</v>
          </cell>
          <cell r="AG45">
            <v>35250</v>
          </cell>
          <cell r="AH45">
            <v>31000</v>
          </cell>
          <cell r="AI45">
            <v>44250</v>
          </cell>
          <cell r="AJ45">
            <v>197730</v>
          </cell>
          <cell r="AK45">
            <v>5000</v>
          </cell>
          <cell r="AW45">
            <v>0</v>
          </cell>
          <cell r="AX45">
            <v>282.72058823529414</v>
          </cell>
          <cell r="AY45">
            <v>375</v>
          </cell>
          <cell r="AZ45">
            <v>371.05263157894734</v>
          </cell>
          <cell r="BA45">
            <v>413.33333333333331</v>
          </cell>
          <cell r="BB45">
            <v>395.08928571428572</v>
          </cell>
          <cell r="BC45">
            <v>384.68871595330739</v>
          </cell>
          <cell r="BD45">
            <v>384.61538461538464</v>
          </cell>
          <cell r="BE45">
            <v>372.48835041938491</v>
          </cell>
        </row>
        <row r="46">
          <cell r="B46">
            <v>1</v>
          </cell>
          <cell r="C46">
            <v>36</v>
          </cell>
          <cell r="D46">
            <v>23</v>
          </cell>
          <cell r="E46">
            <v>22</v>
          </cell>
          <cell r="F46">
            <v>12</v>
          </cell>
          <cell r="G46">
            <v>25</v>
          </cell>
          <cell r="H46">
            <v>62</v>
          </cell>
          <cell r="I46">
            <v>2</v>
          </cell>
          <cell r="AD46">
            <v>3000</v>
          </cell>
          <cell r="AE46">
            <v>11700</v>
          </cell>
          <cell r="AF46">
            <v>9250</v>
          </cell>
          <cell r="AG46">
            <v>8250</v>
          </cell>
          <cell r="AH46">
            <v>4500</v>
          </cell>
          <cell r="AI46">
            <v>9945</v>
          </cell>
          <cell r="AJ46">
            <v>22000</v>
          </cell>
          <cell r="AK46">
            <v>750</v>
          </cell>
          <cell r="AW46">
            <v>3000</v>
          </cell>
          <cell r="AX46">
            <v>325</v>
          </cell>
          <cell r="AY46">
            <v>402.17391304347825</v>
          </cell>
          <cell r="AZ46">
            <v>375</v>
          </cell>
          <cell r="BA46">
            <v>375</v>
          </cell>
          <cell r="BB46">
            <v>397.8</v>
          </cell>
          <cell r="BC46">
            <v>354.83870967741933</v>
          </cell>
          <cell r="BD46">
            <v>375</v>
          </cell>
          <cell r="BE46">
            <v>379.20765027322403</v>
          </cell>
        </row>
        <row r="47">
          <cell r="AW47">
            <v>2280</v>
          </cell>
          <cell r="AX47">
            <v>279.52646239554315</v>
          </cell>
          <cell r="AY47">
            <v>366.600790513834</v>
          </cell>
          <cell r="AZ47">
            <v>366.31016042780749</v>
          </cell>
          <cell r="BA47">
            <v>385.86956521739131</v>
          </cell>
          <cell r="BB47">
            <v>382.37430167597768</v>
          </cell>
          <cell r="BC47">
            <v>378.44802342606147</v>
          </cell>
          <cell r="BD47">
            <v>390.625</v>
          </cell>
          <cell r="BE47">
            <v>359.15520088057235</v>
          </cell>
        </row>
        <row r="50">
          <cell r="B50">
            <v>98</v>
          </cell>
          <cell r="C50">
            <v>118</v>
          </cell>
          <cell r="D50">
            <v>93</v>
          </cell>
          <cell r="E50">
            <v>63</v>
          </cell>
          <cell r="F50">
            <v>31</v>
          </cell>
          <cell r="G50">
            <v>47</v>
          </cell>
          <cell r="H50">
            <v>120</v>
          </cell>
          <cell r="I50">
            <v>0</v>
          </cell>
          <cell r="AD50">
            <v>273214</v>
          </cell>
          <cell r="AE50">
            <v>81459</v>
          </cell>
          <cell r="AF50">
            <v>59655</v>
          </cell>
          <cell r="AG50">
            <v>32140</v>
          </cell>
          <cell r="AH50">
            <v>13000</v>
          </cell>
          <cell r="AI50">
            <v>20000</v>
          </cell>
          <cell r="AJ50">
            <v>46653.270000000004</v>
          </cell>
          <cell r="AK50">
            <v>0</v>
          </cell>
          <cell r="AW50">
            <v>2787.8979591836733</v>
          </cell>
          <cell r="AX50">
            <v>690.33050847457628</v>
          </cell>
          <cell r="AY50">
            <v>641.45161290322585</v>
          </cell>
          <cell r="AZ50">
            <v>510.15873015873018</v>
          </cell>
          <cell r="BA50">
            <v>419.35483870967744</v>
          </cell>
          <cell r="BB50">
            <v>425.531914893617</v>
          </cell>
          <cell r="BC50">
            <v>388.77725000000004</v>
          </cell>
          <cell r="BD50">
            <v>0</v>
          </cell>
          <cell r="BE50">
            <v>923.01977192982463</v>
          </cell>
        </row>
        <row r="51">
          <cell r="B51">
            <v>81</v>
          </cell>
          <cell r="C51">
            <v>186</v>
          </cell>
          <cell r="D51">
            <v>162</v>
          </cell>
          <cell r="E51">
            <v>150</v>
          </cell>
          <cell r="F51">
            <v>120</v>
          </cell>
          <cell r="G51">
            <v>203</v>
          </cell>
          <cell r="H51">
            <v>915</v>
          </cell>
          <cell r="I51">
            <v>18</v>
          </cell>
          <cell r="AD51">
            <v>231607</v>
          </cell>
          <cell r="AE51">
            <v>151583.25</v>
          </cell>
          <cell r="AF51">
            <v>100338</v>
          </cell>
          <cell r="AG51">
            <v>60500</v>
          </cell>
          <cell r="AH51">
            <v>50250</v>
          </cell>
          <cell r="AI51">
            <v>85250</v>
          </cell>
          <cell r="AJ51">
            <v>385297.47</v>
          </cell>
          <cell r="AK51">
            <v>8000</v>
          </cell>
          <cell r="AW51">
            <v>2859.3456790123455</v>
          </cell>
          <cell r="AX51">
            <v>814.96370967741939</v>
          </cell>
          <cell r="AY51">
            <v>619.37037037037032</v>
          </cell>
          <cell r="AZ51">
            <v>403.33333333333331</v>
          </cell>
          <cell r="BA51">
            <v>418.75</v>
          </cell>
          <cell r="BB51">
            <v>419.95073891625617</v>
          </cell>
          <cell r="BC51">
            <v>421.09013114754094</v>
          </cell>
          <cell r="BD51">
            <v>444.44444444444446</v>
          </cell>
          <cell r="BE51">
            <v>584.64616893732966</v>
          </cell>
        </row>
        <row r="52">
          <cell r="B52">
            <v>29</v>
          </cell>
          <cell r="C52">
            <v>38</v>
          </cell>
          <cell r="D52">
            <v>23</v>
          </cell>
          <cell r="E52">
            <v>19</v>
          </cell>
          <cell r="F52">
            <v>13</v>
          </cell>
          <cell r="G52">
            <v>19</v>
          </cell>
          <cell r="H52">
            <v>92</v>
          </cell>
          <cell r="I52">
            <v>3</v>
          </cell>
          <cell r="AD52">
            <v>72873</v>
          </cell>
          <cell r="AE52">
            <v>26795</v>
          </cell>
          <cell r="AF52">
            <v>18740</v>
          </cell>
          <cell r="AG52">
            <v>7750</v>
          </cell>
          <cell r="AH52">
            <v>5500</v>
          </cell>
          <cell r="AI52">
            <v>7749.2200000000012</v>
          </cell>
          <cell r="AJ52">
            <v>39000.000000000058</v>
          </cell>
          <cell r="AK52">
            <v>1500</v>
          </cell>
          <cell r="AW52">
            <v>2512.8620689655172</v>
          </cell>
          <cell r="AX52">
            <v>705.13157894736844</v>
          </cell>
          <cell r="AY52">
            <v>814.78260869565213</v>
          </cell>
          <cell r="AZ52">
            <v>407.89473684210526</v>
          </cell>
          <cell r="BA52">
            <v>423.07692307692309</v>
          </cell>
          <cell r="BB52">
            <v>407.85368421052635</v>
          </cell>
          <cell r="BC52">
            <v>423.9130434782615</v>
          </cell>
          <cell r="BD52">
            <v>500</v>
          </cell>
          <cell r="BE52">
            <v>762.31872881355957</v>
          </cell>
        </row>
        <row r="53">
          <cell r="AW53">
            <v>2777.375</v>
          </cell>
          <cell r="AX53">
            <v>759.75804093567251</v>
          </cell>
          <cell r="AY53">
            <v>642.92446043165467</v>
          </cell>
          <cell r="AZ53">
            <v>432.7155172413793</v>
          </cell>
          <cell r="BA53">
            <v>419.20731707317071</v>
          </cell>
          <cell r="BB53">
            <v>420.07144981412642</v>
          </cell>
          <cell r="BC53">
            <v>417.87998225377112</v>
          </cell>
          <cell r="BD53">
            <v>452.38095238095241</v>
          </cell>
          <cell r="BE53">
            <v>673.5532790609617</v>
          </cell>
        </row>
        <row r="56">
          <cell r="B56">
            <v>144</v>
          </cell>
          <cell r="C56">
            <v>79</v>
          </cell>
          <cell r="D56">
            <v>50</v>
          </cell>
          <cell r="E56">
            <v>23</v>
          </cell>
          <cell r="F56">
            <v>26</v>
          </cell>
          <cell r="G56">
            <v>30</v>
          </cell>
          <cell r="H56">
            <v>81</v>
          </cell>
          <cell r="I56">
            <v>0</v>
          </cell>
          <cell r="AD56">
            <v>409962.25</v>
          </cell>
          <cell r="AE56">
            <v>150920</v>
          </cell>
          <cell r="AF56">
            <v>63458</v>
          </cell>
          <cell r="AG56">
            <v>12160</v>
          </cell>
          <cell r="AH56">
            <v>13460</v>
          </cell>
          <cell r="AI56">
            <v>12000</v>
          </cell>
          <cell r="AJ56">
            <v>36205</v>
          </cell>
          <cell r="AK56">
            <v>0</v>
          </cell>
          <cell r="AW56">
            <v>2846.9600694444443</v>
          </cell>
          <cell r="AX56">
            <v>1910.379746835443</v>
          </cell>
          <cell r="AY56">
            <v>1269.1600000000001</v>
          </cell>
          <cell r="AZ56">
            <v>528.695652173913</v>
          </cell>
          <cell r="BA56">
            <v>517.69230769230774</v>
          </cell>
          <cell r="BB56">
            <v>400</v>
          </cell>
          <cell r="BC56">
            <v>446.97530864197529</v>
          </cell>
          <cell r="BD56">
            <v>0</v>
          </cell>
          <cell r="BE56">
            <v>1612.3908775981524</v>
          </cell>
        </row>
        <row r="57">
          <cell r="B57">
            <v>257</v>
          </cell>
          <cell r="C57">
            <v>227</v>
          </cell>
          <cell r="D57">
            <v>196</v>
          </cell>
          <cell r="E57">
            <v>170</v>
          </cell>
          <cell r="F57">
            <v>151</v>
          </cell>
          <cell r="G57">
            <v>235</v>
          </cell>
          <cell r="H57">
            <v>1285</v>
          </cell>
          <cell r="I57">
            <v>31</v>
          </cell>
          <cell r="AD57">
            <v>720115</v>
          </cell>
          <cell r="AE57">
            <v>331725</v>
          </cell>
          <cell r="AF57">
            <v>199818</v>
          </cell>
          <cell r="AG57">
            <v>105898</v>
          </cell>
          <cell r="AH57">
            <v>73695</v>
          </cell>
          <cell r="AI57">
            <v>106585</v>
          </cell>
          <cell r="AJ57">
            <v>568077.08000000007</v>
          </cell>
          <cell r="AK57">
            <v>13750</v>
          </cell>
          <cell r="AW57">
            <v>2802.0038910505837</v>
          </cell>
          <cell r="AX57">
            <v>1461.3436123348017</v>
          </cell>
          <cell r="AY57">
            <v>1019.4795918367347</v>
          </cell>
          <cell r="AZ57">
            <v>622.92941176470583</v>
          </cell>
          <cell r="BA57">
            <v>488.04635761589407</v>
          </cell>
          <cell r="BB57">
            <v>453.55319148936172</v>
          </cell>
          <cell r="BC57">
            <v>442.0833307392997</v>
          </cell>
          <cell r="BD57">
            <v>443.54838709677421</v>
          </cell>
          <cell r="BE57">
            <v>830.58898119122262</v>
          </cell>
        </row>
        <row r="58">
          <cell r="B58">
            <v>69</v>
          </cell>
          <cell r="C58">
            <v>45</v>
          </cell>
          <cell r="D58">
            <v>27</v>
          </cell>
          <cell r="E58">
            <v>16</v>
          </cell>
          <cell r="F58">
            <v>21</v>
          </cell>
          <cell r="G58">
            <v>22</v>
          </cell>
          <cell r="H58">
            <v>99</v>
          </cell>
          <cell r="I58">
            <v>2</v>
          </cell>
          <cell r="AD58">
            <v>183606</v>
          </cell>
          <cell r="AE58">
            <v>70878</v>
          </cell>
          <cell r="AF58">
            <v>20153</v>
          </cell>
          <cell r="AG58">
            <v>12550</v>
          </cell>
          <cell r="AH58">
            <v>11550</v>
          </cell>
          <cell r="AI58">
            <v>9750</v>
          </cell>
          <cell r="AJ58">
            <v>41250</v>
          </cell>
          <cell r="AK58">
            <v>1000</v>
          </cell>
          <cell r="AW58">
            <v>2660.9565217391305</v>
          </cell>
          <cell r="AX58">
            <v>1575.0666666666666</v>
          </cell>
          <cell r="AY58">
            <v>746.40740740740739</v>
          </cell>
          <cell r="AZ58">
            <v>784.375</v>
          </cell>
          <cell r="BA58">
            <v>550</v>
          </cell>
          <cell r="BB58">
            <v>443.18181818181819</v>
          </cell>
          <cell r="BC58">
            <v>416.66666666666669</v>
          </cell>
          <cell r="BD58">
            <v>500</v>
          </cell>
          <cell r="BE58">
            <v>1165.2392026578073</v>
          </cell>
        </row>
        <row r="59">
          <cell r="AW59">
            <v>2795.070744680851</v>
          </cell>
          <cell r="AX59">
            <v>1576.9886039886039</v>
          </cell>
          <cell r="AY59">
            <v>1038.2014652014652</v>
          </cell>
          <cell r="AZ59">
            <v>624.91866028708137</v>
          </cell>
          <cell r="BA59">
            <v>498.51010101010098</v>
          </cell>
          <cell r="BB59">
            <v>447.16027874564458</v>
          </cell>
          <cell r="BC59">
            <v>440.63623208191132</v>
          </cell>
          <cell r="BD59">
            <v>446.969696969697</v>
          </cell>
          <cell r="BE59">
            <v>964.26212111990264</v>
          </cell>
        </row>
        <row r="62">
          <cell r="B62">
            <v>27</v>
          </cell>
          <cell r="C62">
            <v>9</v>
          </cell>
          <cell r="D62">
            <v>10</v>
          </cell>
          <cell r="E62">
            <v>5</v>
          </cell>
          <cell r="F62">
            <v>2</v>
          </cell>
          <cell r="G62">
            <v>10</v>
          </cell>
          <cell r="H62">
            <v>19</v>
          </cell>
          <cell r="I62">
            <v>0</v>
          </cell>
          <cell r="AD62">
            <v>71879</v>
          </cell>
          <cell r="AE62">
            <v>12170</v>
          </cell>
          <cell r="AF62">
            <v>10080</v>
          </cell>
          <cell r="AG62">
            <v>2000</v>
          </cell>
          <cell r="AH62">
            <v>1000</v>
          </cell>
          <cell r="AI62">
            <v>4750</v>
          </cell>
          <cell r="AJ62">
            <v>8000</v>
          </cell>
          <cell r="AK62">
            <v>0</v>
          </cell>
          <cell r="AW62">
            <v>2662.1851851851852</v>
          </cell>
          <cell r="AX62">
            <v>1352.2222222222222</v>
          </cell>
          <cell r="AY62">
            <v>1008</v>
          </cell>
          <cell r="AZ62">
            <v>400</v>
          </cell>
          <cell r="BA62">
            <v>500</v>
          </cell>
          <cell r="BB62">
            <v>475</v>
          </cell>
          <cell r="BC62">
            <v>421.05263157894734</v>
          </cell>
          <cell r="BD62">
            <v>0</v>
          </cell>
          <cell r="BE62">
            <v>1339.9878048780488</v>
          </cell>
        </row>
        <row r="63">
          <cell r="B63">
            <v>98</v>
          </cell>
          <cell r="C63">
            <v>89</v>
          </cell>
          <cell r="D63">
            <v>74</v>
          </cell>
          <cell r="E63">
            <v>66</v>
          </cell>
          <cell r="F63">
            <v>46</v>
          </cell>
          <cell r="G63">
            <v>96</v>
          </cell>
          <cell r="H63">
            <v>603</v>
          </cell>
          <cell r="I63">
            <v>28</v>
          </cell>
          <cell r="AD63">
            <v>282110</v>
          </cell>
          <cell r="AE63">
            <v>167343</v>
          </cell>
          <cell r="AF63">
            <v>77687</v>
          </cell>
          <cell r="AG63">
            <v>43550</v>
          </cell>
          <cell r="AH63">
            <v>21150</v>
          </cell>
          <cell r="AI63">
            <v>44910</v>
          </cell>
          <cell r="AJ63">
            <v>276500</v>
          </cell>
          <cell r="AK63">
            <v>13500</v>
          </cell>
          <cell r="AW63">
            <v>2878.6734693877552</v>
          </cell>
          <cell r="AX63">
            <v>1880.2584269662921</v>
          </cell>
          <cell r="AY63">
            <v>1049.8243243243244</v>
          </cell>
          <cell r="AZ63">
            <v>659.84848484848487</v>
          </cell>
          <cell r="BA63">
            <v>459.78260869565219</v>
          </cell>
          <cell r="BB63">
            <v>467.8125</v>
          </cell>
          <cell r="BC63">
            <v>458.54063018242124</v>
          </cell>
          <cell r="BD63">
            <v>482.14285714285717</v>
          </cell>
          <cell r="BE63">
            <v>842.5</v>
          </cell>
        </row>
        <row r="64">
          <cell r="B64">
            <v>18</v>
          </cell>
          <cell r="C64">
            <v>10</v>
          </cell>
          <cell r="D64">
            <v>16</v>
          </cell>
          <cell r="E64">
            <v>5</v>
          </cell>
          <cell r="F64">
            <v>2</v>
          </cell>
          <cell r="G64">
            <v>12</v>
          </cell>
          <cell r="H64">
            <v>43</v>
          </cell>
          <cell r="I64">
            <v>2</v>
          </cell>
          <cell r="AD64">
            <v>51295</v>
          </cell>
          <cell r="AE64">
            <v>17158</v>
          </cell>
          <cell r="AF64">
            <v>16970</v>
          </cell>
          <cell r="AG64">
            <v>2250</v>
          </cell>
          <cell r="AH64">
            <v>1000</v>
          </cell>
          <cell r="AI64">
            <v>5250</v>
          </cell>
          <cell r="AJ64">
            <v>18750</v>
          </cell>
          <cell r="AK64">
            <v>1000</v>
          </cell>
          <cell r="AW64">
            <v>2849.7222222222222</v>
          </cell>
          <cell r="AX64">
            <v>1715.8</v>
          </cell>
          <cell r="AY64">
            <v>1060.625</v>
          </cell>
          <cell r="AZ64">
            <v>450</v>
          </cell>
          <cell r="BA64">
            <v>500</v>
          </cell>
          <cell r="BB64">
            <v>437.5</v>
          </cell>
          <cell r="BC64">
            <v>436.04651162790697</v>
          </cell>
          <cell r="BD64">
            <v>500</v>
          </cell>
          <cell r="BE64">
            <v>1052.5277777777778</v>
          </cell>
        </row>
        <row r="65">
          <cell r="AW65">
            <v>2834.1538461538462</v>
          </cell>
          <cell r="AX65">
            <v>1821.0277777777778</v>
          </cell>
          <cell r="AY65">
            <v>1047.3699999999999</v>
          </cell>
          <cell r="AZ65">
            <v>628.9473684210526</v>
          </cell>
          <cell r="BA65">
            <v>463</v>
          </cell>
          <cell r="BB65">
            <v>465.33898305084745</v>
          </cell>
          <cell r="BC65">
            <v>456.01503759398497</v>
          </cell>
          <cell r="BD65">
            <v>483.33333333333331</v>
          </cell>
          <cell r="BE65">
            <v>891.70697674418602</v>
          </cell>
        </row>
        <row r="68">
          <cell r="B68">
            <v>3</v>
          </cell>
          <cell r="C68">
            <v>2</v>
          </cell>
          <cell r="D68">
            <v>0</v>
          </cell>
          <cell r="E68">
            <v>3</v>
          </cell>
          <cell r="F68">
            <v>1</v>
          </cell>
          <cell r="G68">
            <v>2</v>
          </cell>
          <cell r="H68">
            <v>5</v>
          </cell>
          <cell r="I68">
            <v>1</v>
          </cell>
          <cell r="AD68">
            <v>9790</v>
          </cell>
          <cell r="AE68">
            <v>4000</v>
          </cell>
          <cell r="AF68">
            <v>0</v>
          </cell>
          <cell r="AG68">
            <v>5250</v>
          </cell>
          <cell r="AH68">
            <v>2500</v>
          </cell>
          <cell r="AI68">
            <v>3000</v>
          </cell>
          <cell r="AJ68">
            <v>10500</v>
          </cell>
          <cell r="AK68">
            <v>250</v>
          </cell>
          <cell r="AW68">
            <v>3263.3333333333335</v>
          </cell>
          <cell r="AX68">
            <v>2000</v>
          </cell>
          <cell r="AY68">
            <v>0</v>
          </cell>
          <cell r="AZ68">
            <v>1750</v>
          </cell>
          <cell r="BA68">
            <v>2500</v>
          </cell>
          <cell r="BB68">
            <v>1500</v>
          </cell>
          <cell r="BC68">
            <v>2100</v>
          </cell>
          <cell r="BD68">
            <v>0</v>
          </cell>
          <cell r="BE68">
            <v>2075.8823529411766</v>
          </cell>
        </row>
        <row r="69">
          <cell r="B69">
            <v>37</v>
          </cell>
          <cell r="C69">
            <v>17</v>
          </cell>
          <cell r="D69">
            <v>17</v>
          </cell>
          <cell r="E69">
            <v>17</v>
          </cell>
          <cell r="F69">
            <v>15</v>
          </cell>
          <cell r="G69">
            <v>21</v>
          </cell>
          <cell r="H69">
            <v>181</v>
          </cell>
          <cell r="I69">
            <v>8</v>
          </cell>
          <cell r="AD69">
            <v>88535</v>
          </cell>
          <cell r="AE69">
            <v>40224</v>
          </cell>
          <cell r="AF69">
            <v>30037</v>
          </cell>
          <cell r="AG69">
            <v>29884</v>
          </cell>
          <cell r="AH69">
            <v>28000</v>
          </cell>
          <cell r="AI69">
            <v>34585</v>
          </cell>
          <cell r="AJ69">
            <v>347200</v>
          </cell>
          <cell r="AK69">
            <v>12750</v>
          </cell>
          <cell r="AW69">
            <v>2392.8378378378379</v>
          </cell>
          <cell r="AX69">
            <v>2366.1176470588234</v>
          </cell>
          <cell r="AY69">
            <v>1766.8823529411766</v>
          </cell>
          <cell r="AZ69">
            <v>1757.8823529411766</v>
          </cell>
          <cell r="BA69">
            <v>1866.6666666666667</v>
          </cell>
          <cell r="BB69">
            <v>1646.9047619047619</v>
          </cell>
          <cell r="BC69">
            <v>1918.232044198895</v>
          </cell>
          <cell r="BD69">
            <v>1593.75</v>
          </cell>
          <cell r="BE69">
            <v>1952.7635782747604</v>
          </cell>
        </row>
        <row r="70">
          <cell r="B70">
            <v>4</v>
          </cell>
          <cell r="C70">
            <v>1</v>
          </cell>
          <cell r="D70">
            <v>1</v>
          </cell>
          <cell r="E70">
            <v>1</v>
          </cell>
          <cell r="F70">
            <v>1</v>
          </cell>
          <cell r="G70">
            <v>3</v>
          </cell>
          <cell r="H70">
            <v>9</v>
          </cell>
          <cell r="I70">
            <v>0</v>
          </cell>
          <cell r="AD70">
            <v>11020</v>
          </cell>
          <cell r="AE70">
            <v>3300</v>
          </cell>
          <cell r="AF70">
            <v>2500</v>
          </cell>
          <cell r="AG70">
            <v>500</v>
          </cell>
          <cell r="AH70">
            <v>2500</v>
          </cell>
          <cell r="AI70">
            <v>6500</v>
          </cell>
          <cell r="AJ70">
            <v>19500</v>
          </cell>
          <cell r="AK70">
            <v>0</v>
          </cell>
          <cell r="AW70">
            <v>2755</v>
          </cell>
          <cell r="AX70">
            <v>3300</v>
          </cell>
          <cell r="AY70">
            <v>2500</v>
          </cell>
          <cell r="AZ70">
            <v>500</v>
          </cell>
          <cell r="BA70">
            <v>2500</v>
          </cell>
          <cell r="BB70">
            <v>2166.6666666666665</v>
          </cell>
          <cell r="BC70">
            <v>2166.6666666666665</v>
          </cell>
          <cell r="BD70">
            <v>0</v>
          </cell>
          <cell r="BE70">
            <v>2291</v>
          </cell>
        </row>
        <row r="71">
          <cell r="AW71">
            <v>2485.1136363636365</v>
          </cell>
          <cell r="AX71">
            <v>2376.1999999999998</v>
          </cell>
          <cell r="AY71">
            <v>1807.6111111111111</v>
          </cell>
          <cell r="AZ71">
            <v>1696.8571428571429</v>
          </cell>
          <cell r="BA71">
            <v>1941.1764705882354</v>
          </cell>
          <cell r="BB71">
            <v>1695.5769230769231</v>
          </cell>
          <cell r="BC71">
            <v>1934.3589743589744</v>
          </cell>
          <cell r="BD71">
            <v>1444.4444444444443</v>
          </cell>
          <cell r="BE71">
            <v>1978.0714285714287</v>
          </cell>
        </row>
        <row r="74">
          <cell r="AW74">
            <v>2807.3452380952381</v>
          </cell>
          <cell r="AX74">
            <v>756.32658227848106</v>
          </cell>
          <cell r="AY74">
            <v>661.5411764705882</v>
          </cell>
          <cell r="AZ74">
            <v>466.76829268292681</v>
          </cell>
          <cell r="BA74">
            <v>429.81981981981983</v>
          </cell>
          <cell r="BB74">
            <v>412.21374045801525</v>
          </cell>
          <cell r="BC74">
            <v>422.01286144578319</v>
          </cell>
          <cell r="BD74">
            <v>375</v>
          </cell>
          <cell r="BE74">
            <v>933.83374624173177</v>
          </cell>
        </row>
        <row r="75">
          <cell r="AW75">
            <v>2795.7019027484143</v>
          </cell>
          <cell r="AX75">
            <v>1113.4736641221375</v>
          </cell>
          <cell r="AY75">
            <v>790.08665511265167</v>
          </cell>
          <cell r="AZ75">
            <v>552.37349397590367</v>
          </cell>
          <cell r="BA75">
            <v>501.46191646191647</v>
          </cell>
          <cell r="BB75">
            <v>473.13343328335833</v>
          </cell>
          <cell r="BC75">
            <v>507.37694396798173</v>
          </cell>
          <cell r="BD75">
            <v>540.81632653061229</v>
          </cell>
          <cell r="BE75">
            <v>746.41841990397199</v>
          </cell>
        </row>
        <row r="76">
          <cell r="AW76">
            <v>2659.4545454545455</v>
          </cell>
          <cell r="AX76">
            <v>998.7</v>
          </cell>
          <cell r="AY76">
            <v>751.25555555555559</v>
          </cell>
          <cell r="AZ76">
            <v>496.82539682539681</v>
          </cell>
          <cell r="BA76">
            <v>511.22448979591837</v>
          </cell>
          <cell r="BB76">
            <v>483.8792592592593</v>
          </cell>
          <cell r="BC76">
            <v>460.65573770491824</v>
          </cell>
          <cell r="BD76">
            <v>472.22222222222223</v>
          </cell>
          <cell r="BE76">
            <v>895.67478773584912</v>
          </cell>
        </row>
        <row r="77">
          <cell r="AW77">
            <v>2780.3532295271048</v>
          </cell>
          <cell r="AX77">
            <v>981.27563559322039</v>
          </cell>
          <cell r="AY77">
            <v>750.74403470715833</v>
          </cell>
          <cell r="AZ77">
            <v>528.18206896551726</v>
          </cell>
          <cell r="BA77">
            <v>488.28042328042329</v>
          </cell>
          <cell r="BB77">
            <v>465.04461888509667</v>
          </cell>
          <cell r="BC77">
            <v>497.07686094316807</v>
          </cell>
          <cell r="BD77">
            <v>532.11009174311926</v>
          </cell>
          <cell r="BE77">
            <v>793.11930306905367</v>
          </cell>
        </row>
        <row r="83">
          <cell r="B83">
            <v>1</v>
          </cell>
          <cell r="C83">
            <v>15</v>
          </cell>
          <cell r="D83">
            <v>8</v>
          </cell>
          <cell r="E83">
            <v>6</v>
          </cell>
          <cell r="F83">
            <v>5</v>
          </cell>
          <cell r="G83">
            <v>4</v>
          </cell>
          <cell r="H83">
            <v>20</v>
          </cell>
          <cell r="I83">
            <v>0</v>
          </cell>
          <cell r="AD83">
            <v>500</v>
          </cell>
          <cell r="AE83">
            <v>5241</v>
          </cell>
          <cell r="AF83">
            <v>4333</v>
          </cell>
          <cell r="AG83">
            <v>4416</v>
          </cell>
          <cell r="AH83">
            <v>3333</v>
          </cell>
          <cell r="AI83">
            <v>2500</v>
          </cell>
          <cell r="AJ83">
            <v>12666</v>
          </cell>
          <cell r="AK83">
            <v>0</v>
          </cell>
          <cell r="AW83">
            <v>500</v>
          </cell>
          <cell r="AX83">
            <v>349.4</v>
          </cell>
          <cell r="AY83">
            <v>541.625</v>
          </cell>
          <cell r="AZ83">
            <v>736</v>
          </cell>
          <cell r="BA83">
            <v>666.6</v>
          </cell>
          <cell r="BB83">
            <v>625</v>
          </cell>
          <cell r="BC83">
            <v>633.29999999999995</v>
          </cell>
          <cell r="BD83">
            <v>0</v>
          </cell>
          <cell r="BE83">
            <v>559.13559322033893</v>
          </cell>
        </row>
        <row r="84">
          <cell r="B84">
            <v>0</v>
          </cell>
          <cell r="C84">
            <v>16</v>
          </cell>
          <cell r="D84">
            <v>19</v>
          </cell>
          <cell r="E84">
            <v>9</v>
          </cell>
          <cell r="F84">
            <v>10</v>
          </cell>
          <cell r="G84">
            <v>11</v>
          </cell>
          <cell r="H84">
            <v>53</v>
          </cell>
          <cell r="I84">
            <v>4</v>
          </cell>
          <cell r="AD84">
            <v>0</v>
          </cell>
          <cell r="AE84">
            <v>6142</v>
          </cell>
          <cell r="AF84">
            <v>14831</v>
          </cell>
          <cell r="AG84">
            <v>7667</v>
          </cell>
          <cell r="AH84">
            <v>7500</v>
          </cell>
          <cell r="AI84">
            <v>8167</v>
          </cell>
          <cell r="AJ84">
            <v>38081</v>
          </cell>
          <cell r="AK84">
            <v>2500</v>
          </cell>
          <cell r="AW84">
            <v>0</v>
          </cell>
          <cell r="AX84">
            <v>383.875</v>
          </cell>
          <cell r="AY84">
            <v>780.57894736842104</v>
          </cell>
          <cell r="AZ84">
            <v>851.88888888888891</v>
          </cell>
          <cell r="BA84">
            <v>750</v>
          </cell>
          <cell r="BB84">
            <v>742.4545454545455</v>
          </cell>
          <cell r="BC84">
            <v>718.5094339622641</v>
          </cell>
          <cell r="BD84">
            <v>625</v>
          </cell>
          <cell r="BE84">
            <v>695.80327868852464</v>
          </cell>
        </row>
        <row r="85">
          <cell r="B85">
            <v>0</v>
          </cell>
          <cell r="C85">
            <v>6</v>
          </cell>
          <cell r="D85">
            <v>3</v>
          </cell>
          <cell r="E85">
            <v>1</v>
          </cell>
          <cell r="F85">
            <v>1</v>
          </cell>
          <cell r="G85">
            <v>4</v>
          </cell>
          <cell r="H85">
            <v>5</v>
          </cell>
          <cell r="I85">
            <v>0</v>
          </cell>
          <cell r="AD85">
            <v>0</v>
          </cell>
          <cell r="AE85">
            <v>3032</v>
          </cell>
          <cell r="AF85">
            <v>2666</v>
          </cell>
          <cell r="AG85">
            <v>667</v>
          </cell>
          <cell r="AH85">
            <v>1000</v>
          </cell>
          <cell r="AI85">
            <v>3167</v>
          </cell>
          <cell r="AJ85">
            <v>3332</v>
          </cell>
          <cell r="AK85">
            <v>0</v>
          </cell>
          <cell r="AW85">
            <v>0</v>
          </cell>
          <cell r="AX85">
            <v>505.33333333333331</v>
          </cell>
          <cell r="AY85">
            <v>888.66666666666663</v>
          </cell>
          <cell r="AZ85">
            <v>667</v>
          </cell>
          <cell r="BA85">
            <v>1000</v>
          </cell>
          <cell r="BB85">
            <v>791.75</v>
          </cell>
          <cell r="BC85">
            <v>666.4</v>
          </cell>
          <cell r="BD85">
            <v>0</v>
          </cell>
          <cell r="BE85">
            <v>693.2</v>
          </cell>
        </row>
        <row r="86">
          <cell r="AW86">
            <v>500</v>
          </cell>
          <cell r="AX86">
            <v>389.59459459459458</v>
          </cell>
          <cell r="AY86">
            <v>727.66666666666663</v>
          </cell>
          <cell r="AZ86">
            <v>796.875</v>
          </cell>
          <cell r="BA86">
            <v>739.5625</v>
          </cell>
          <cell r="BB86">
            <v>728.10526315789468</v>
          </cell>
          <cell r="BC86">
            <v>693.32051282051282</v>
          </cell>
          <cell r="BD86">
            <v>625</v>
          </cell>
          <cell r="BE86">
            <v>655.42786069651743</v>
          </cell>
        </row>
        <row r="89">
          <cell r="B89">
            <v>19</v>
          </cell>
          <cell r="C89">
            <v>23</v>
          </cell>
          <cell r="D89">
            <v>15</v>
          </cell>
          <cell r="E89">
            <v>9</v>
          </cell>
          <cell r="F89">
            <v>12</v>
          </cell>
          <cell r="G89">
            <v>5</v>
          </cell>
          <cell r="H89">
            <v>18</v>
          </cell>
          <cell r="I89">
            <v>0</v>
          </cell>
          <cell r="AD89">
            <v>124670</v>
          </cell>
          <cell r="AE89">
            <v>32571</v>
          </cell>
          <cell r="AF89">
            <v>26558</v>
          </cell>
          <cell r="AG89">
            <v>6250</v>
          </cell>
          <cell r="AH89">
            <v>8500</v>
          </cell>
          <cell r="AI89">
            <v>3166</v>
          </cell>
          <cell r="AJ89">
            <v>11166</v>
          </cell>
          <cell r="AK89">
            <v>0</v>
          </cell>
          <cell r="AW89">
            <v>6561.5789473684208</v>
          </cell>
          <cell r="AX89">
            <v>1416.1304347826087</v>
          </cell>
          <cell r="AY89">
            <v>1770.5333333333333</v>
          </cell>
          <cell r="AZ89">
            <v>694.44444444444446</v>
          </cell>
          <cell r="BA89">
            <v>708.33333333333337</v>
          </cell>
          <cell r="BB89">
            <v>633.20000000000005</v>
          </cell>
          <cell r="BC89">
            <v>620.33333333333337</v>
          </cell>
          <cell r="BD89">
            <v>0</v>
          </cell>
          <cell r="BE89">
            <v>2107.7326732673268</v>
          </cell>
        </row>
        <row r="90">
          <cell r="B90">
            <v>9</v>
          </cell>
          <cell r="C90">
            <v>15</v>
          </cell>
          <cell r="D90">
            <v>20</v>
          </cell>
          <cell r="E90">
            <v>11</v>
          </cell>
          <cell r="F90">
            <v>6</v>
          </cell>
          <cell r="G90">
            <v>20</v>
          </cell>
          <cell r="H90">
            <v>94</v>
          </cell>
          <cell r="I90">
            <v>3</v>
          </cell>
          <cell r="AD90">
            <v>63749</v>
          </cell>
          <cell r="AE90">
            <v>24003</v>
          </cell>
          <cell r="AF90">
            <v>22477</v>
          </cell>
          <cell r="AG90">
            <v>8916</v>
          </cell>
          <cell r="AH90">
            <v>2917</v>
          </cell>
          <cell r="AI90">
            <v>13001</v>
          </cell>
          <cell r="AJ90">
            <v>67746</v>
          </cell>
          <cell r="AK90">
            <v>1750</v>
          </cell>
          <cell r="AW90">
            <v>7083.2222222222226</v>
          </cell>
          <cell r="AX90">
            <v>1600.2</v>
          </cell>
          <cell r="AY90">
            <v>1123.8499999999999</v>
          </cell>
          <cell r="AZ90">
            <v>810.5454545454545</v>
          </cell>
          <cell r="BA90">
            <v>486.16666666666669</v>
          </cell>
          <cell r="BB90">
            <v>650.04999999999995</v>
          </cell>
          <cell r="BC90">
            <v>720.70212765957444</v>
          </cell>
          <cell r="BD90">
            <v>583.33333333333337</v>
          </cell>
          <cell r="BE90">
            <v>1149.2078651685392</v>
          </cell>
        </row>
        <row r="91">
          <cell r="B91">
            <v>5</v>
          </cell>
          <cell r="C91">
            <v>0</v>
          </cell>
          <cell r="D91">
            <v>2</v>
          </cell>
          <cell r="E91">
            <v>1</v>
          </cell>
          <cell r="F91">
            <v>0</v>
          </cell>
          <cell r="G91">
            <v>2</v>
          </cell>
          <cell r="H91">
            <v>10</v>
          </cell>
          <cell r="I91">
            <v>1</v>
          </cell>
          <cell r="AD91">
            <v>30392</v>
          </cell>
          <cell r="AE91">
            <v>0</v>
          </cell>
          <cell r="AF91">
            <v>1666</v>
          </cell>
          <cell r="AG91">
            <v>500</v>
          </cell>
          <cell r="AH91">
            <v>0</v>
          </cell>
          <cell r="AI91">
            <v>1250</v>
          </cell>
          <cell r="AJ91">
            <v>6584</v>
          </cell>
          <cell r="AK91">
            <v>500</v>
          </cell>
          <cell r="AW91">
            <v>6078.4</v>
          </cell>
          <cell r="AX91">
            <v>0</v>
          </cell>
          <cell r="AY91">
            <v>833</v>
          </cell>
          <cell r="AZ91">
            <v>500</v>
          </cell>
          <cell r="BA91">
            <v>0</v>
          </cell>
          <cell r="BB91">
            <v>625</v>
          </cell>
          <cell r="BC91">
            <v>658.4</v>
          </cell>
          <cell r="BD91">
            <v>500</v>
          </cell>
          <cell r="BE91">
            <v>1947.2380952380952</v>
          </cell>
        </row>
        <row r="92">
          <cell r="AW92">
            <v>6630.636363636364</v>
          </cell>
          <cell r="AX92">
            <v>1488.7894736842106</v>
          </cell>
          <cell r="AY92">
            <v>1370.2972972972973</v>
          </cell>
          <cell r="AZ92">
            <v>746</v>
          </cell>
          <cell r="BA92">
            <v>634.27777777777783</v>
          </cell>
          <cell r="BB92">
            <v>645.07407407407402</v>
          </cell>
          <cell r="BC92">
            <v>700.78688524590166</v>
          </cell>
          <cell r="BD92">
            <v>562.5</v>
          </cell>
          <cell r="BE92">
            <v>1527.7733333333333</v>
          </cell>
        </row>
        <row r="95">
          <cell r="B95">
            <v>37</v>
          </cell>
          <cell r="C95">
            <v>29</v>
          </cell>
          <cell r="D95">
            <v>18</v>
          </cell>
          <cell r="E95">
            <v>8</v>
          </cell>
          <cell r="F95">
            <v>5</v>
          </cell>
          <cell r="G95">
            <v>12</v>
          </cell>
          <cell r="H95">
            <v>32</v>
          </cell>
          <cell r="I95">
            <v>1</v>
          </cell>
          <cell r="AD95">
            <v>266876</v>
          </cell>
          <cell r="AE95">
            <v>89161</v>
          </cell>
          <cell r="AF95">
            <v>35004</v>
          </cell>
          <cell r="AG95">
            <v>6084</v>
          </cell>
          <cell r="AH95">
            <v>3333</v>
          </cell>
          <cell r="AI95">
            <v>8750</v>
          </cell>
          <cell r="AJ95">
            <v>23500</v>
          </cell>
          <cell r="AK95">
            <v>500</v>
          </cell>
          <cell r="AW95">
            <v>7212.864864864865</v>
          </cell>
          <cell r="AX95">
            <v>3074.5172413793102</v>
          </cell>
          <cell r="AY95">
            <v>1944.6666666666667</v>
          </cell>
          <cell r="AZ95">
            <v>760.5</v>
          </cell>
          <cell r="BA95">
            <v>666.6</v>
          </cell>
          <cell r="BB95">
            <v>729.16666666666663</v>
          </cell>
          <cell r="BC95">
            <v>734.375</v>
          </cell>
          <cell r="BD95">
            <v>500</v>
          </cell>
          <cell r="BE95">
            <v>3050.7605633802818</v>
          </cell>
        </row>
        <row r="96">
          <cell r="B96">
            <v>32</v>
          </cell>
          <cell r="C96">
            <v>42</v>
          </cell>
          <cell r="D96">
            <v>32</v>
          </cell>
          <cell r="E96">
            <v>18</v>
          </cell>
          <cell r="F96">
            <v>18</v>
          </cell>
          <cell r="G96">
            <v>45</v>
          </cell>
          <cell r="H96">
            <v>240</v>
          </cell>
          <cell r="I96">
            <v>12</v>
          </cell>
          <cell r="AD96">
            <v>240590</v>
          </cell>
          <cell r="AE96">
            <v>141161</v>
          </cell>
          <cell r="AF96">
            <v>53447</v>
          </cell>
          <cell r="AG96">
            <v>29257</v>
          </cell>
          <cell r="AH96">
            <v>13083</v>
          </cell>
          <cell r="AI96">
            <v>31583</v>
          </cell>
          <cell r="AJ96">
            <v>177993</v>
          </cell>
          <cell r="AK96">
            <v>7750</v>
          </cell>
          <cell r="AW96">
            <v>7518.4375</v>
          </cell>
          <cell r="AX96">
            <v>3360.9761904761904</v>
          </cell>
          <cell r="AY96">
            <v>1670.21875</v>
          </cell>
          <cell r="AZ96">
            <v>1625.3888888888889</v>
          </cell>
          <cell r="BA96">
            <v>726.83333333333337</v>
          </cell>
          <cell r="BB96">
            <v>701.84444444444443</v>
          </cell>
          <cell r="BC96">
            <v>741.63750000000005</v>
          </cell>
          <cell r="BD96">
            <v>645.83333333333337</v>
          </cell>
          <cell r="BE96">
            <v>1582.8337129840547</v>
          </cell>
        </row>
        <row r="97">
          <cell r="B97">
            <v>6</v>
          </cell>
          <cell r="C97">
            <v>3</v>
          </cell>
          <cell r="D97">
            <v>6</v>
          </cell>
          <cell r="E97">
            <v>1</v>
          </cell>
          <cell r="F97">
            <v>0</v>
          </cell>
          <cell r="G97">
            <v>5</v>
          </cell>
          <cell r="H97">
            <v>11</v>
          </cell>
          <cell r="I97">
            <v>1</v>
          </cell>
          <cell r="AD97">
            <v>43061</v>
          </cell>
          <cell r="AE97">
            <v>9946</v>
          </cell>
          <cell r="AF97">
            <v>3916</v>
          </cell>
          <cell r="AG97">
            <v>500</v>
          </cell>
          <cell r="AH97">
            <v>0</v>
          </cell>
          <cell r="AI97">
            <v>3250</v>
          </cell>
          <cell r="AJ97">
            <v>6334</v>
          </cell>
          <cell r="AK97">
            <v>500</v>
          </cell>
          <cell r="AW97">
            <v>7176.833333333333</v>
          </cell>
          <cell r="AX97">
            <v>3315.3333333333335</v>
          </cell>
          <cell r="AY97">
            <v>652.66666666666663</v>
          </cell>
          <cell r="AZ97">
            <v>500</v>
          </cell>
          <cell r="BA97">
            <v>0</v>
          </cell>
          <cell r="BB97">
            <v>650</v>
          </cell>
          <cell r="BC97">
            <v>575.81818181818187</v>
          </cell>
          <cell r="BD97">
            <v>500</v>
          </cell>
          <cell r="BE97">
            <v>2045.6666666666667</v>
          </cell>
        </row>
        <row r="98">
          <cell r="AW98">
            <v>7340.36</v>
          </cell>
          <cell r="AX98">
            <v>3246.864864864865</v>
          </cell>
          <cell r="AY98">
            <v>1649.4107142857142</v>
          </cell>
          <cell r="AZ98">
            <v>1327.4444444444443</v>
          </cell>
          <cell r="BA98">
            <v>713.73913043478262</v>
          </cell>
          <cell r="BB98">
            <v>702.95161290322585</v>
          </cell>
          <cell r="BC98">
            <v>734.37102473498237</v>
          </cell>
          <cell r="BD98">
            <v>625</v>
          </cell>
          <cell r="BE98">
            <v>1947.1970684039088</v>
          </cell>
        </row>
        <row r="101">
          <cell r="B101">
            <v>15</v>
          </cell>
          <cell r="C101">
            <v>11</v>
          </cell>
          <cell r="D101">
            <v>4</v>
          </cell>
          <cell r="E101">
            <v>9</v>
          </cell>
          <cell r="F101">
            <v>5</v>
          </cell>
          <cell r="G101">
            <v>5</v>
          </cell>
          <cell r="H101">
            <v>18</v>
          </cell>
          <cell r="I101">
            <v>0</v>
          </cell>
          <cell r="AD101">
            <v>123298</v>
          </cell>
          <cell r="AE101">
            <v>81619</v>
          </cell>
          <cell r="AF101">
            <v>18774</v>
          </cell>
          <cell r="AG101">
            <v>6166</v>
          </cell>
          <cell r="AH101">
            <v>2333</v>
          </cell>
          <cell r="AI101">
            <v>3250</v>
          </cell>
          <cell r="AJ101">
            <v>14000</v>
          </cell>
          <cell r="AK101">
            <v>0</v>
          </cell>
          <cell r="AW101">
            <v>8219.8666666666668</v>
          </cell>
          <cell r="AX101">
            <v>7419.909090909091</v>
          </cell>
          <cell r="AY101">
            <v>4693.5</v>
          </cell>
          <cell r="AZ101">
            <v>685.11111111111109</v>
          </cell>
          <cell r="BA101">
            <v>466.6</v>
          </cell>
          <cell r="BB101">
            <v>650</v>
          </cell>
          <cell r="BC101">
            <v>777.77777777777783</v>
          </cell>
          <cell r="BD101">
            <v>0</v>
          </cell>
          <cell r="BE101">
            <v>3722.9850746268658</v>
          </cell>
        </row>
        <row r="102">
          <cell r="B102">
            <v>30</v>
          </cell>
          <cell r="C102">
            <v>23</v>
          </cell>
          <cell r="D102">
            <v>26</v>
          </cell>
          <cell r="E102">
            <v>19</v>
          </cell>
          <cell r="F102">
            <v>8</v>
          </cell>
          <cell r="G102">
            <v>25</v>
          </cell>
          <cell r="H102">
            <v>228</v>
          </cell>
          <cell r="I102">
            <v>5</v>
          </cell>
          <cell r="AD102">
            <v>239704</v>
          </cell>
          <cell r="AE102">
            <v>123724</v>
          </cell>
          <cell r="AF102">
            <v>74635</v>
          </cell>
          <cell r="AG102">
            <v>15499</v>
          </cell>
          <cell r="AH102">
            <v>6000</v>
          </cell>
          <cell r="AI102">
            <v>19666</v>
          </cell>
          <cell r="AJ102">
            <v>172249</v>
          </cell>
          <cell r="AK102">
            <v>3250</v>
          </cell>
          <cell r="AW102">
            <v>7990.1333333333332</v>
          </cell>
          <cell r="AX102">
            <v>5379.304347826087</v>
          </cell>
          <cell r="AY102">
            <v>2870.5769230769229</v>
          </cell>
          <cell r="AZ102">
            <v>815.73684210526312</v>
          </cell>
          <cell r="BA102">
            <v>750</v>
          </cell>
          <cell r="BB102">
            <v>786.64</v>
          </cell>
          <cell r="BC102">
            <v>755.47807017543857</v>
          </cell>
          <cell r="BD102">
            <v>650</v>
          </cell>
          <cell r="BE102">
            <v>1798.7005494505495</v>
          </cell>
        </row>
        <row r="103">
          <cell r="B103">
            <v>3</v>
          </cell>
          <cell r="C103">
            <v>7</v>
          </cell>
          <cell r="D103">
            <v>3</v>
          </cell>
          <cell r="E103">
            <v>1</v>
          </cell>
          <cell r="F103">
            <v>2</v>
          </cell>
          <cell r="G103">
            <v>3</v>
          </cell>
          <cell r="H103">
            <v>14</v>
          </cell>
          <cell r="I103">
            <v>2</v>
          </cell>
          <cell r="AD103">
            <v>25787</v>
          </cell>
          <cell r="AE103">
            <v>27138</v>
          </cell>
          <cell r="AF103">
            <v>17892</v>
          </cell>
          <cell r="AG103">
            <v>1000</v>
          </cell>
          <cell r="AH103">
            <v>2000</v>
          </cell>
          <cell r="AI103">
            <v>2250</v>
          </cell>
          <cell r="AJ103">
            <v>9916</v>
          </cell>
          <cell r="AK103">
            <v>1000</v>
          </cell>
          <cell r="AW103">
            <v>8595.6666666666661</v>
          </cell>
          <cell r="AX103">
            <v>3876.8571428571427</v>
          </cell>
          <cell r="AY103">
            <v>5964</v>
          </cell>
          <cell r="AZ103">
            <v>1000</v>
          </cell>
          <cell r="BA103">
            <v>1000</v>
          </cell>
          <cell r="BB103">
            <v>750</v>
          </cell>
          <cell r="BC103">
            <v>708.28571428571433</v>
          </cell>
          <cell r="BD103">
            <v>500</v>
          </cell>
          <cell r="BE103">
            <v>2485.2285714285713</v>
          </cell>
        </row>
        <row r="104">
          <cell r="AW104">
            <v>8099.770833333333</v>
          </cell>
          <cell r="AX104">
            <v>5670.2682926829266</v>
          </cell>
          <cell r="AY104">
            <v>3372.757575757576</v>
          </cell>
          <cell r="AZ104">
            <v>781.55172413793105</v>
          </cell>
          <cell r="BA104">
            <v>688.86666666666667</v>
          </cell>
          <cell r="BB104">
            <v>762.60606060606062</v>
          </cell>
          <cell r="BC104">
            <v>754.48076923076928</v>
          </cell>
          <cell r="BD104">
            <v>607.14285714285711</v>
          </cell>
          <cell r="BE104">
            <v>2126.9313304721031</v>
          </cell>
        </row>
        <row r="107">
          <cell r="B107">
            <v>5</v>
          </cell>
          <cell r="C107">
            <v>3</v>
          </cell>
          <cell r="D107">
            <v>1</v>
          </cell>
          <cell r="E107">
            <v>1</v>
          </cell>
          <cell r="F107">
            <v>0</v>
          </cell>
          <cell r="G107">
            <v>0</v>
          </cell>
          <cell r="H107">
            <v>6</v>
          </cell>
          <cell r="I107">
            <v>0</v>
          </cell>
          <cell r="AD107">
            <v>30787</v>
          </cell>
          <cell r="AE107">
            <v>17349</v>
          </cell>
          <cell r="AF107">
            <v>8446</v>
          </cell>
          <cell r="AG107">
            <v>1250</v>
          </cell>
          <cell r="AH107">
            <v>0</v>
          </cell>
          <cell r="AI107">
            <v>0</v>
          </cell>
          <cell r="AJ107">
            <v>12250</v>
          </cell>
          <cell r="AK107">
            <v>0</v>
          </cell>
          <cell r="AW107">
            <v>6157.4</v>
          </cell>
          <cell r="AX107">
            <v>5783</v>
          </cell>
          <cell r="AY107">
            <v>8446</v>
          </cell>
          <cell r="AZ107">
            <v>1250</v>
          </cell>
          <cell r="BA107">
            <v>0</v>
          </cell>
          <cell r="BB107">
            <v>0</v>
          </cell>
          <cell r="BC107">
            <v>2041.6666666666667</v>
          </cell>
          <cell r="BD107">
            <v>0</v>
          </cell>
          <cell r="BE107">
            <v>4380.125</v>
          </cell>
        </row>
        <row r="108">
          <cell r="B108">
            <v>31</v>
          </cell>
          <cell r="C108">
            <v>34</v>
          </cell>
          <cell r="D108">
            <v>23</v>
          </cell>
          <cell r="E108">
            <v>22</v>
          </cell>
          <cell r="F108">
            <v>21</v>
          </cell>
          <cell r="G108">
            <v>19</v>
          </cell>
          <cell r="H108">
            <v>303</v>
          </cell>
          <cell r="I108">
            <v>24</v>
          </cell>
          <cell r="AD108">
            <v>161120</v>
          </cell>
          <cell r="AE108">
            <v>180794</v>
          </cell>
          <cell r="AF108">
            <v>61532</v>
          </cell>
          <cell r="AG108">
            <v>58896</v>
          </cell>
          <cell r="AH108">
            <v>42500</v>
          </cell>
          <cell r="AI108">
            <v>41250</v>
          </cell>
          <cell r="AJ108">
            <v>650750</v>
          </cell>
          <cell r="AK108">
            <v>55750</v>
          </cell>
          <cell r="AW108">
            <v>5197.4193548387093</v>
          </cell>
          <cell r="AX108">
            <v>5317.4705882352937</v>
          </cell>
          <cell r="AY108">
            <v>2675.304347826087</v>
          </cell>
          <cell r="AZ108">
            <v>2677.090909090909</v>
          </cell>
          <cell r="BA108">
            <v>2023.8095238095239</v>
          </cell>
          <cell r="BB108">
            <v>2171.0526315789475</v>
          </cell>
          <cell r="BC108">
            <v>2147.6897689768975</v>
          </cell>
          <cell r="BD108">
            <v>2322.9166666666665</v>
          </cell>
          <cell r="BE108">
            <v>2625.9790356394128</v>
          </cell>
        </row>
        <row r="109">
          <cell r="B109">
            <v>8</v>
          </cell>
          <cell r="C109">
            <v>1</v>
          </cell>
          <cell r="D109">
            <v>2</v>
          </cell>
          <cell r="E109">
            <v>1</v>
          </cell>
          <cell r="F109">
            <v>2</v>
          </cell>
          <cell r="G109">
            <v>3</v>
          </cell>
          <cell r="H109">
            <v>27</v>
          </cell>
          <cell r="I109">
            <v>3</v>
          </cell>
          <cell r="AD109">
            <v>56125</v>
          </cell>
          <cell r="AE109">
            <v>2500</v>
          </cell>
          <cell r="AF109">
            <v>2250</v>
          </cell>
          <cell r="AG109">
            <v>2500</v>
          </cell>
          <cell r="AH109">
            <v>2500</v>
          </cell>
          <cell r="AI109">
            <v>5500</v>
          </cell>
          <cell r="AJ109">
            <v>55750</v>
          </cell>
          <cell r="AK109">
            <v>5500</v>
          </cell>
          <cell r="AW109">
            <v>7015.625</v>
          </cell>
          <cell r="AX109">
            <v>2500</v>
          </cell>
          <cell r="AY109">
            <v>1125</v>
          </cell>
          <cell r="AZ109">
            <v>2500</v>
          </cell>
          <cell r="BA109">
            <v>1250</v>
          </cell>
          <cell r="BB109">
            <v>1833.3333333333333</v>
          </cell>
          <cell r="BC109">
            <v>2064.8148148148148</v>
          </cell>
          <cell r="BD109">
            <v>1833.3333333333333</v>
          </cell>
          <cell r="BE109">
            <v>2821.8085106382978</v>
          </cell>
        </row>
        <row r="110">
          <cell r="AW110">
            <v>5637.090909090909</v>
          </cell>
          <cell r="AX110">
            <v>5280.0789473684208</v>
          </cell>
          <cell r="AY110">
            <v>2778</v>
          </cell>
          <cell r="AZ110">
            <v>2610.25</v>
          </cell>
          <cell r="BA110">
            <v>1956.5217391304348</v>
          </cell>
          <cell r="BB110">
            <v>2125</v>
          </cell>
          <cell r="BC110">
            <v>2139.1369047619046</v>
          </cell>
          <cell r="BD110">
            <v>2268.5185185185187</v>
          </cell>
          <cell r="BE110">
            <v>2694.9981481481482</v>
          </cell>
        </row>
        <row r="113">
          <cell r="AW113">
            <v>7092.6103896103896</v>
          </cell>
          <cell r="AX113">
            <v>2789.3950617283949</v>
          </cell>
          <cell r="AY113">
            <v>2024.2391304347825</v>
          </cell>
          <cell r="AZ113">
            <v>732.30303030303025</v>
          </cell>
          <cell r="BA113">
            <v>648.11111111111109</v>
          </cell>
          <cell r="BB113">
            <v>679.46153846153845</v>
          </cell>
          <cell r="BC113">
            <v>782.78723404255322</v>
          </cell>
          <cell r="BD113">
            <v>500</v>
          </cell>
          <cell r="BE113">
            <v>2593.7662337662337</v>
          </cell>
        </row>
        <row r="114">
          <cell r="AW114">
            <v>6913.3627450980393</v>
          </cell>
          <cell r="AX114">
            <v>3660.1846153846154</v>
          </cell>
          <cell r="AY114">
            <v>1891.0166666666667</v>
          </cell>
          <cell r="AZ114">
            <v>1521.9620253164558</v>
          </cell>
          <cell r="BA114">
            <v>1142.8571428571429</v>
          </cell>
          <cell r="BB114">
            <v>947.22500000000002</v>
          </cell>
          <cell r="BC114">
            <v>1205.6851851851852</v>
          </cell>
          <cell r="BD114">
            <v>1479.1666666666667</v>
          </cell>
          <cell r="BE114">
            <v>1830.1455696202531</v>
          </cell>
        </row>
        <row r="115">
          <cell r="AW115">
            <v>7062.045454545455</v>
          </cell>
          <cell r="AX115">
            <v>2506.8235294117649</v>
          </cell>
          <cell r="AY115">
            <v>1774.375</v>
          </cell>
          <cell r="AZ115">
            <v>1033.4000000000001</v>
          </cell>
          <cell r="BA115">
            <v>1100</v>
          </cell>
          <cell r="BB115">
            <v>906.88235294117646</v>
          </cell>
          <cell r="BC115">
            <v>1222.6268656716418</v>
          </cell>
          <cell r="BD115">
            <v>1071.4285714285713</v>
          </cell>
          <cell r="BE115">
            <v>2191.4807692307691</v>
          </cell>
        </row>
        <row r="116">
          <cell r="AW116">
            <v>6998.3034825870645</v>
          </cell>
          <cell r="AX116">
            <v>3264.8289473684213</v>
          </cell>
          <cell r="AY116">
            <v>1914.434065934066</v>
          </cell>
          <cell r="AZ116">
            <v>1278.3589743589744</v>
          </cell>
          <cell r="BA116">
            <v>999.98947368421057</v>
          </cell>
          <cell r="BB116">
            <v>900.30674846625766</v>
          </cell>
          <cell r="BC116">
            <v>1169.8952734012976</v>
          </cell>
          <cell r="BD116">
            <v>1410.7142857142858</v>
          </cell>
          <cell r="BE116">
            <v>1995.3328618576143</v>
          </cell>
        </row>
        <row r="122">
          <cell r="AW122">
            <v>853.33333333333337</v>
          </cell>
          <cell r="AX122">
            <v>323.45217391304345</v>
          </cell>
          <cell r="AY122">
            <v>447.5291005291005</v>
          </cell>
          <cell r="AZ122">
            <v>495.73722627737226</v>
          </cell>
          <cell r="BA122">
            <v>519.70967741935488</v>
          </cell>
          <cell r="BB122">
            <v>540.32258064516134</v>
          </cell>
          <cell r="BC122">
            <v>514.85217391304343</v>
          </cell>
          <cell r="BD122">
            <v>500</v>
          </cell>
          <cell r="BE122">
            <v>443.81776556776555</v>
          </cell>
        </row>
        <row r="123">
          <cell r="AW123">
            <v>750</v>
          </cell>
          <cell r="AX123">
            <v>392.12796208530807</v>
          </cell>
          <cell r="AY123">
            <v>518.2704081632653</v>
          </cell>
          <cell r="AZ123">
            <v>506.28082191780823</v>
          </cell>
          <cell r="BA123">
            <v>528.01724137931035</v>
          </cell>
          <cell r="BB123">
            <v>553.79365079365084</v>
          </cell>
          <cell r="BC123">
            <v>526.71077283372369</v>
          </cell>
          <cell r="BD123">
            <v>550</v>
          </cell>
          <cell r="BE123">
            <v>511.72107674684992</v>
          </cell>
        </row>
        <row r="124">
          <cell r="AW124">
            <v>3000</v>
          </cell>
          <cell r="AX124">
            <v>360.55223880597015</v>
          </cell>
          <cell r="AY124">
            <v>560.59090909090912</v>
          </cell>
          <cell r="AZ124">
            <v>465.06451612903226</v>
          </cell>
          <cell r="BA124">
            <v>468.75</v>
          </cell>
          <cell r="BB124">
            <v>467.48571428571427</v>
          </cell>
          <cell r="BC124">
            <v>482.9795918367347</v>
          </cell>
          <cell r="BD124">
            <v>687.5</v>
          </cell>
          <cell r="BE124">
            <v>473.59459459459458</v>
          </cell>
        </row>
        <row r="125">
          <cell r="AW125">
            <v>1070</v>
          </cell>
          <cell r="AX125">
            <v>350.70144462279296</v>
          </cell>
          <cell r="AY125">
            <v>491.44522144522142</v>
          </cell>
          <cell r="AZ125">
            <v>497.61146496815286</v>
          </cell>
          <cell r="BA125">
            <v>520.36888888888893</v>
          </cell>
          <cell r="BB125">
            <v>540.31230283911668</v>
          </cell>
          <cell r="BC125">
            <v>520.77749576988151</v>
          </cell>
          <cell r="BD125">
            <v>562.5</v>
          </cell>
          <cell r="BE125">
            <v>484.46011486917678</v>
          </cell>
        </row>
        <row r="128">
          <cell r="AW128">
            <v>5742.1464968152868</v>
          </cell>
          <cell r="AX128">
            <v>1617.2228260869565</v>
          </cell>
          <cell r="AY128">
            <v>1174.1666666666667</v>
          </cell>
          <cell r="AZ128">
            <v>658.5454545454545</v>
          </cell>
          <cell r="BA128">
            <v>623.01123595505624</v>
          </cell>
          <cell r="BB128">
            <v>531.03921568627447</v>
          </cell>
          <cell r="BC128">
            <v>515.8721782178219</v>
          </cell>
          <cell r="BD128">
            <v>1000</v>
          </cell>
          <cell r="BE128">
            <v>1946.2612379730597</v>
          </cell>
        </row>
        <row r="129">
          <cell r="AW129">
            <v>4504.1769230769232</v>
          </cell>
          <cell r="AX129">
            <v>1478.8384740259739</v>
          </cell>
          <cell r="AY129">
            <v>829.20164609053495</v>
          </cell>
          <cell r="AZ129">
            <v>714.10040160642575</v>
          </cell>
          <cell r="BA129">
            <v>532.55307262569829</v>
          </cell>
          <cell r="BB129">
            <v>512.19817073170736</v>
          </cell>
          <cell r="BC129">
            <v>547.11900060569349</v>
          </cell>
          <cell r="BD129">
            <v>488.63636363636363</v>
          </cell>
          <cell r="BE129">
            <v>832.8396296296296</v>
          </cell>
        </row>
        <row r="130">
          <cell r="AW130">
            <v>4312.2181818181816</v>
          </cell>
          <cell r="AX130">
            <v>1398.867924528302</v>
          </cell>
          <cell r="AY130">
            <v>1012.3870967741935</v>
          </cell>
          <cell r="AZ130">
            <v>1065</v>
          </cell>
          <cell r="BA130">
            <v>487.5</v>
          </cell>
          <cell r="BB130">
            <v>465.49034482758623</v>
          </cell>
          <cell r="BC130">
            <v>480.8201438848925</v>
          </cell>
          <cell r="BD130">
            <v>535.71428571428567</v>
          </cell>
          <cell r="BE130">
            <v>1288.2575138121547</v>
          </cell>
        </row>
        <row r="131">
          <cell r="AW131">
            <v>5262.0220440881767</v>
          </cell>
          <cell r="AX131">
            <v>1542.8810013717421</v>
          </cell>
          <cell r="AY131">
            <v>997.19123505976097</v>
          </cell>
          <cell r="AZ131">
            <v>717.04640371229698</v>
          </cell>
          <cell r="BA131">
            <v>557.37847222222217</v>
          </cell>
          <cell r="BB131">
            <v>513.4340305010893</v>
          </cell>
          <cell r="BC131">
            <v>538.19242236024843</v>
          </cell>
          <cell r="BD131">
            <v>504.80769230769232</v>
          </cell>
          <cell r="BE131">
            <v>1208.989552740946</v>
          </cell>
        </row>
        <row r="134">
          <cell r="AW134">
            <v>6429.3015129682999</v>
          </cell>
          <cell r="AX134">
            <v>4092.4900284900286</v>
          </cell>
          <cell r="AY134">
            <v>2753.2358490566039</v>
          </cell>
          <cell r="AZ134">
            <v>992.46601941747576</v>
          </cell>
          <cell r="BA134">
            <v>605.46913580246917</v>
          </cell>
          <cell r="BB134">
            <v>671.89320388349518</v>
          </cell>
          <cell r="BC134">
            <v>619.31962025316454</v>
          </cell>
          <cell r="BD134">
            <v>500</v>
          </cell>
          <cell r="BE134">
            <v>3707.0189414293391</v>
          </cell>
        </row>
        <row r="135">
          <cell r="AW135">
            <v>5113.2414448669206</v>
          </cell>
          <cell r="AX135">
            <v>2750.7263969171486</v>
          </cell>
          <cell r="AY135">
            <v>1697.9022556390978</v>
          </cell>
          <cell r="AZ135">
            <v>895.63943661971825</v>
          </cell>
          <cell r="BA135">
            <v>689.60655737704917</v>
          </cell>
          <cell r="BB135">
            <v>593.04907975460128</v>
          </cell>
          <cell r="BC135">
            <v>602.93469209127852</v>
          </cell>
          <cell r="BD135">
            <v>583.33333333333337</v>
          </cell>
          <cell r="BE135">
            <v>1284.6573584905661</v>
          </cell>
        </row>
        <row r="136">
          <cell r="AW136">
            <v>5641.9941860465115</v>
          </cell>
          <cell r="AX136">
            <v>3269.58</v>
          </cell>
          <cell r="AY136">
            <v>1217.2758620689656</v>
          </cell>
          <cell r="AZ136">
            <v>1268.6666666666667</v>
          </cell>
          <cell r="BA136">
            <v>571.875</v>
          </cell>
          <cell r="BB136">
            <v>550</v>
          </cell>
          <cell r="BC136">
            <v>547.67567567567562</v>
          </cell>
          <cell r="BD136">
            <v>500</v>
          </cell>
          <cell r="BE136">
            <v>2344.2492625368732</v>
          </cell>
        </row>
        <row r="137">
          <cell r="AW137">
            <v>5834.7149784482763</v>
          </cell>
          <cell r="AX137">
            <v>3289.7412371134019</v>
          </cell>
          <cell r="AY137">
            <v>1990.6591928251121</v>
          </cell>
          <cell r="AZ137">
            <v>946.92</v>
          </cell>
          <cell r="BA137">
            <v>664.28947368421052</v>
          </cell>
          <cell r="BB137">
            <v>602.75667189952901</v>
          </cell>
          <cell r="BC137">
            <v>601.03748461332623</v>
          </cell>
          <cell r="BD137">
            <v>578.9473684210526</v>
          </cell>
          <cell r="BE137">
            <v>1901.3438737463127</v>
          </cell>
        </row>
        <row r="140">
          <cell r="AW140">
            <v>7039.8486238532114</v>
          </cell>
          <cell r="AX140">
            <v>4621.7755102040819</v>
          </cell>
          <cell r="AY140">
            <v>3242.9841269841268</v>
          </cell>
          <cell r="AZ140">
            <v>1191.4693877551019</v>
          </cell>
          <cell r="BA140">
            <v>597.68965517241384</v>
          </cell>
          <cell r="BB140">
            <v>660.25641025641028</v>
          </cell>
          <cell r="BC140">
            <v>664.55696202531647</v>
          </cell>
          <cell r="BD140">
            <v>708.33333333333337</v>
          </cell>
          <cell r="BE140">
            <v>3640.3696969696971</v>
          </cell>
        </row>
        <row r="141">
          <cell r="AW141">
            <v>6377.7571428571428</v>
          </cell>
          <cell r="AX141">
            <v>3759.2013422818791</v>
          </cell>
          <cell r="AY141">
            <v>2136.4821428571427</v>
          </cell>
          <cell r="AZ141">
            <v>1053.270935960591</v>
          </cell>
          <cell r="BA141">
            <v>843.5151515151515</v>
          </cell>
          <cell r="BB141">
            <v>661.5825242718447</v>
          </cell>
          <cell r="BC141">
            <v>635.4841205211726</v>
          </cell>
          <cell r="BD141">
            <v>623.35526315789468</v>
          </cell>
          <cell r="BE141">
            <v>1453.921337503007</v>
          </cell>
        </row>
        <row r="142">
          <cell r="AW142">
            <v>6446.4324324324325</v>
          </cell>
          <cell r="AX142">
            <v>4668.9464285714284</v>
          </cell>
          <cell r="AY142">
            <v>2079.1794871794873</v>
          </cell>
          <cell r="AZ142">
            <v>1310.7777777777778</v>
          </cell>
          <cell r="BA142">
            <v>611.11111111111109</v>
          </cell>
          <cell r="BB142">
            <v>855.23529411764707</v>
          </cell>
          <cell r="BC142">
            <v>1509.7941176470588</v>
          </cell>
          <cell r="BD142">
            <v>571.42857142857144</v>
          </cell>
          <cell r="BE142">
            <v>3168.022435897436</v>
          </cell>
        </row>
        <row r="143">
          <cell r="AW143">
            <v>6610.4953271028035</v>
          </cell>
          <cell r="AX143">
            <v>4058.9314159292035</v>
          </cell>
          <cell r="AY143">
            <v>2343.4601226993864</v>
          </cell>
          <cell r="AZ143">
            <v>1095.5185185185185</v>
          </cell>
          <cell r="BA143">
            <v>798.09359605911334</v>
          </cell>
          <cell r="BB143">
            <v>678.68324607329839</v>
          </cell>
          <cell r="BC143">
            <v>659.36428038777035</v>
          </cell>
          <cell r="BD143">
            <v>622.09302325581393</v>
          </cell>
          <cell r="BE143">
            <v>1839.5433807759798</v>
          </cell>
        </row>
        <row r="146">
          <cell r="AW146">
            <v>6305.7115384615381</v>
          </cell>
          <cell r="AX146">
            <v>6496.25</v>
          </cell>
          <cell r="AY146">
            <v>4647.4285714285716</v>
          </cell>
          <cell r="AZ146">
            <v>1575</v>
          </cell>
          <cell r="BA146">
            <v>3022.4615384615386</v>
          </cell>
          <cell r="BB146">
            <v>1788.4615384615386</v>
          </cell>
          <cell r="BC146">
            <v>2111.9402985074626</v>
          </cell>
          <cell r="BD146">
            <v>1750</v>
          </cell>
          <cell r="BE146">
            <v>4010.4807692307691</v>
          </cell>
        </row>
        <row r="147">
          <cell r="AW147">
            <v>5495.2066420664205</v>
          </cell>
          <cell r="AX147">
            <v>4867.313432835821</v>
          </cell>
          <cell r="AY147">
            <v>3319.0952380952381</v>
          </cell>
          <cell r="AZ147">
            <v>2367.0075187969924</v>
          </cell>
          <cell r="BA147">
            <v>2257.6141732283463</v>
          </cell>
          <cell r="BB147">
            <v>1973.0601851851852</v>
          </cell>
          <cell r="BC147">
            <v>1999.5057425742575</v>
          </cell>
          <cell r="BD147">
            <v>1990.0987654320988</v>
          </cell>
          <cell r="BE147">
            <v>2467.8668898043256</v>
          </cell>
        </row>
        <row r="148">
          <cell r="AW148">
            <v>6717.1578947368425</v>
          </cell>
          <cell r="AX148">
            <v>4823.04347826087</v>
          </cell>
          <cell r="AY148">
            <v>4309.409090909091</v>
          </cell>
          <cell r="AZ148">
            <v>2770.3</v>
          </cell>
          <cell r="BA148">
            <v>2710.6153846153848</v>
          </cell>
          <cell r="BB148">
            <v>1909.090909090909</v>
          </cell>
          <cell r="BC148">
            <v>2106.060606060606</v>
          </cell>
          <cell r="BD148">
            <v>2126.8333333333335</v>
          </cell>
          <cell r="BE148">
            <v>3154.2680965147451</v>
          </cell>
        </row>
        <row r="149">
          <cell r="AW149">
            <v>5789.4105263157899</v>
          </cell>
          <cell r="AX149">
            <v>5044.2658730158728</v>
          </cell>
          <cell r="AY149">
            <v>3554.5545023696682</v>
          </cell>
          <cell r="AZ149">
            <v>2367.9018404907974</v>
          </cell>
          <cell r="BA149">
            <v>2361.0915032679741</v>
          </cell>
          <cell r="BB149">
            <v>1957.8924302788844</v>
          </cell>
          <cell r="BC149">
            <v>2009.7677419354839</v>
          </cell>
          <cell r="BD149">
            <v>1995.7622641509433</v>
          </cell>
          <cell r="BE149">
            <v>2597.069876819709</v>
          </cell>
        </row>
        <row r="152">
          <cell r="AW152">
            <v>6346.6926229508199</v>
          </cell>
          <cell r="AX152">
            <v>2334.4722689075629</v>
          </cell>
          <cell r="AY152">
            <v>1736.1612903225807</v>
          </cell>
          <cell r="AZ152">
            <v>763.10816777041941</v>
          </cell>
          <cell r="BA152">
            <v>686.71803278688526</v>
          </cell>
          <cell r="BB152">
            <v>636.05999999999995</v>
          </cell>
          <cell r="BC152">
            <v>667.53283985102428</v>
          </cell>
          <cell r="BD152">
            <v>982.14285714285711</v>
          </cell>
          <cell r="BE152">
            <v>2538.0030706319703</v>
          </cell>
        </row>
        <row r="153">
          <cell r="AW153">
            <v>5464.109289617486</v>
          </cell>
          <cell r="AX153">
            <v>2644.385328562134</v>
          </cell>
          <cell r="AY153">
            <v>1639.6097560975609</v>
          </cell>
          <cell r="AZ153">
            <v>1011.3314917127071</v>
          </cell>
          <cell r="BA153">
            <v>888.79372197309419</v>
          </cell>
          <cell r="BB153">
            <v>779.41149575440886</v>
          </cell>
          <cell r="BC153">
            <v>925.72705194197476</v>
          </cell>
          <cell r="BD153">
            <v>1142.4861337683524</v>
          </cell>
          <cell r="BE153">
            <v>1419.0819835587379</v>
          </cell>
        </row>
        <row r="154">
          <cell r="AW154">
            <v>5767.4345403899724</v>
          </cell>
          <cell r="AX154">
            <v>2667.7123745819399</v>
          </cell>
          <cell r="AY154">
            <v>1559.520618556701</v>
          </cell>
          <cell r="AZ154">
            <v>1269.9352517985612</v>
          </cell>
          <cell r="BA154">
            <v>847.64444444444439</v>
          </cell>
          <cell r="BB154">
            <v>761.75284848484853</v>
          </cell>
          <cell r="BC154">
            <v>1041.9531034482759</v>
          </cell>
          <cell r="BD154">
            <v>1125.6600000000001</v>
          </cell>
          <cell r="BE154">
            <v>2157.7927857496288</v>
          </cell>
        </row>
        <row r="155">
          <cell r="AW155">
            <v>5888.4444539541255</v>
          </cell>
          <cell r="AX155">
            <v>2524.8143588896232</v>
          </cell>
          <cell r="AY155">
            <v>1664.5531118390268</v>
          </cell>
          <cell r="AZ155">
            <v>965.74195470798566</v>
          </cell>
          <cell r="BA155">
            <v>838.02719502719503</v>
          </cell>
          <cell r="BB155">
            <v>753.46491691104598</v>
          </cell>
          <cell r="BC155">
            <v>910.26432393463631</v>
          </cell>
          <cell r="BD155">
            <v>1137.9276218611521</v>
          </cell>
          <cell r="BE155">
            <v>1705.215818860451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AF5BC-98DB-4B63-A936-696360EC0DFF}">
  <dimension ref="A1:BH157"/>
  <sheetViews>
    <sheetView tabSelected="1" workbookViewId="0">
      <selection activeCell="AV1" sqref="AV1:BE1"/>
    </sheetView>
  </sheetViews>
  <sheetFormatPr defaultRowHeight="15" x14ac:dyDescent="0.25"/>
  <cols>
    <col min="1" max="1" width="18.28515625" customWidth="1"/>
    <col min="2" max="7" width="5.42578125" style="5" customWidth="1"/>
    <col min="8" max="10" width="6.28515625" style="5" customWidth="1"/>
    <col min="11" max="18" width="9.140625" hidden="1" customWidth="1"/>
    <col min="19" max="19" width="2.85546875" customWidth="1"/>
    <col min="20" max="28" width="0" hidden="1" customWidth="1"/>
    <col min="29" max="29" width="18.28515625" customWidth="1"/>
    <col min="30" max="30" width="12.42578125" style="6" customWidth="1"/>
    <col min="31" max="31" width="12" style="6" customWidth="1"/>
    <col min="32" max="35" width="10.5703125" style="6" customWidth="1"/>
    <col min="36" max="36" width="13" style="6" customWidth="1"/>
    <col min="37" max="37" width="10.5703125" style="6" customWidth="1"/>
    <col min="38" max="38" width="12.85546875" style="6" customWidth="1"/>
    <col min="39" max="39" width="12.7109375" hidden="1" customWidth="1"/>
    <col min="40" max="40" width="2.85546875" customWidth="1"/>
    <col min="41" max="47" width="2.85546875" hidden="1" customWidth="1"/>
    <col min="48" max="48" width="18.28515625" customWidth="1"/>
    <col min="49" max="49" width="9.140625" style="10" customWidth="1"/>
    <col min="50" max="50" width="9.85546875" customWidth="1"/>
    <col min="51" max="51" width="11.140625" customWidth="1"/>
    <col min="52" max="52" width="9.42578125" customWidth="1"/>
    <col min="53" max="53" width="9.140625" customWidth="1"/>
    <col min="54" max="54" width="9.85546875" customWidth="1"/>
    <col min="55" max="55" width="9" customWidth="1"/>
    <col min="56" max="56" width="8.7109375" customWidth="1"/>
    <col min="57" max="57" width="9.28515625" customWidth="1"/>
  </cols>
  <sheetData>
    <row r="1" spans="1:60" x14ac:dyDescent="0.25">
      <c r="A1" s="47" t="s">
        <v>30</v>
      </c>
      <c r="B1" s="48"/>
      <c r="C1" s="48"/>
      <c r="D1" s="48"/>
      <c r="E1" s="48"/>
      <c r="F1" s="48"/>
      <c r="G1" s="48"/>
      <c r="H1" s="48"/>
      <c r="I1" s="48"/>
      <c r="J1" s="49"/>
      <c r="K1" s="2"/>
      <c r="L1" s="2"/>
      <c r="M1" s="2"/>
      <c r="N1" s="2"/>
      <c r="O1" s="2"/>
      <c r="P1" s="2"/>
      <c r="Q1" s="2"/>
      <c r="R1" s="2"/>
      <c r="S1" s="2"/>
      <c r="AC1" s="47" t="s">
        <v>31</v>
      </c>
      <c r="AD1" s="48"/>
      <c r="AE1" s="48"/>
      <c r="AF1" s="48"/>
      <c r="AG1" s="48"/>
      <c r="AH1" s="48"/>
      <c r="AI1" s="48"/>
      <c r="AJ1" s="48"/>
      <c r="AK1" s="48"/>
      <c r="AL1" s="49"/>
      <c r="AV1" s="47" t="s">
        <v>29</v>
      </c>
      <c r="AW1" s="48"/>
      <c r="AX1" s="48"/>
      <c r="AY1" s="48"/>
      <c r="AZ1" s="48"/>
      <c r="BA1" s="48"/>
      <c r="BB1" s="48"/>
      <c r="BC1" s="48"/>
      <c r="BD1" s="48"/>
      <c r="BE1" s="49"/>
      <c r="BH1" s="10"/>
    </row>
    <row r="2" spans="1:60" x14ac:dyDescent="0.25">
      <c r="A2" s="50" t="s">
        <v>0</v>
      </c>
      <c r="B2" s="52" t="s">
        <v>1</v>
      </c>
      <c r="C2" s="52"/>
      <c r="D2" s="52"/>
      <c r="E2" s="52"/>
      <c r="F2" s="52"/>
      <c r="G2" s="52"/>
      <c r="H2" s="52"/>
      <c r="I2" s="52"/>
      <c r="J2" s="53"/>
      <c r="T2" t="s">
        <v>0</v>
      </c>
      <c r="AC2" s="50" t="s">
        <v>0</v>
      </c>
      <c r="AD2" s="54" t="s">
        <v>1</v>
      </c>
      <c r="AE2" s="54"/>
      <c r="AF2" s="54"/>
      <c r="AG2" s="54"/>
      <c r="AH2" s="54"/>
      <c r="AI2" s="54"/>
      <c r="AJ2" s="54"/>
      <c r="AK2" s="54"/>
      <c r="AL2" s="55"/>
      <c r="AV2" s="45"/>
      <c r="AW2" s="52" t="s">
        <v>1</v>
      </c>
      <c r="AX2" s="52"/>
      <c r="AY2" s="52"/>
      <c r="AZ2" s="52"/>
      <c r="BA2" s="52"/>
      <c r="BB2" s="52"/>
      <c r="BC2" s="52"/>
      <c r="BD2" s="52"/>
      <c r="BE2" s="53"/>
    </row>
    <row r="3" spans="1:60" ht="30" x14ac:dyDescent="0.25">
      <c r="A3" s="51"/>
      <c r="B3" s="12">
        <v>0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3" t="s">
        <v>28</v>
      </c>
      <c r="J3" s="14" t="s">
        <v>8</v>
      </c>
      <c r="K3" s="1"/>
      <c r="L3" s="1">
        <v>0</v>
      </c>
      <c r="M3" s="1" t="s">
        <v>2</v>
      </c>
      <c r="N3" s="1" t="s">
        <v>3</v>
      </c>
      <c r="O3" s="1" t="s">
        <v>4</v>
      </c>
      <c r="P3" s="1" t="s">
        <v>5</v>
      </c>
      <c r="Q3" s="1" t="s">
        <v>6</v>
      </c>
      <c r="R3" s="1" t="s">
        <v>7</v>
      </c>
      <c r="S3" s="1"/>
      <c r="T3" s="1" t="s">
        <v>9</v>
      </c>
      <c r="U3" s="1">
        <v>0</v>
      </c>
      <c r="V3" s="1" t="s">
        <v>2</v>
      </c>
      <c r="W3" s="1" t="s">
        <v>3</v>
      </c>
      <c r="X3" s="1" t="s">
        <v>4</v>
      </c>
      <c r="Y3" s="1" t="s">
        <v>5</v>
      </c>
      <c r="Z3" s="1" t="s">
        <v>6</v>
      </c>
      <c r="AA3" s="1" t="s">
        <v>7</v>
      </c>
      <c r="AB3" s="1"/>
      <c r="AC3" s="51"/>
      <c r="AD3" s="28">
        <v>0</v>
      </c>
      <c r="AE3" s="28" t="s">
        <v>2</v>
      </c>
      <c r="AF3" s="28" t="s">
        <v>3</v>
      </c>
      <c r="AG3" s="28" t="s">
        <v>4</v>
      </c>
      <c r="AH3" s="28" t="s">
        <v>5</v>
      </c>
      <c r="AI3" s="28" t="s">
        <v>6</v>
      </c>
      <c r="AJ3" s="28" t="s">
        <v>7</v>
      </c>
      <c r="AK3" s="28" t="s">
        <v>28</v>
      </c>
      <c r="AL3" s="29" t="s">
        <v>8</v>
      </c>
      <c r="AM3" s="1"/>
      <c r="AN3" s="1"/>
      <c r="AO3" s="1"/>
      <c r="AP3" s="1"/>
      <c r="AQ3" s="1"/>
      <c r="AR3" s="1"/>
      <c r="AS3" s="1"/>
      <c r="AT3" s="1"/>
      <c r="AU3" s="1"/>
      <c r="AV3" s="19" t="s">
        <v>0</v>
      </c>
      <c r="AW3" s="12">
        <v>0</v>
      </c>
      <c r="AX3" s="12" t="s">
        <v>2</v>
      </c>
      <c r="AY3" s="12" t="s">
        <v>3</v>
      </c>
      <c r="AZ3" s="12" t="s">
        <v>4</v>
      </c>
      <c r="BA3" s="12" t="s">
        <v>5</v>
      </c>
      <c r="BB3" s="12" t="s">
        <v>6</v>
      </c>
      <c r="BC3" s="12" t="s">
        <v>7</v>
      </c>
      <c r="BD3" s="13" t="s">
        <v>28</v>
      </c>
      <c r="BE3" s="14" t="s">
        <v>8</v>
      </c>
    </row>
    <row r="4" spans="1:60" x14ac:dyDescent="0.25">
      <c r="A4" s="15" t="s">
        <v>10</v>
      </c>
      <c r="B4" s="12"/>
      <c r="C4" s="12"/>
      <c r="D4" s="12"/>
      <c r="E4" s="12"/>
      <c r="F4" s="12"/>
      <c r="G4" s="12"/>
      <c r="H4" s="12"/>
      <c r="I4" s="12"/>
      <c r="J4" s="1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5" t="s">
        <v>10</v>
      </c>
      <c r="AD4" s="28"/>
      <c r="AE4" s="28"/>
      <c r="AF4" s="28"/>
      <c r="AG4" s="28"/>
      <c r="AH4" s="28"/>
      <c r="AI4" s="28"/>
      <c r="AJ4" s="28"/>
      <c r="AK4" s="28"/>
      <c r="AL4" s="29"/>
      <c r="AM4" s="1"/>
      <c r="AN4" s="1"/>
      <c r="AO4" s="1"/>
      <c r="AP4" s="1"/>
      <c r="AQ4" s="1"/>
      <c r="AR4" s="1"/>
      <c r="AS4" s="1"/>
      <c r="AT4" s="1"/>
      <c r="AU4" s="1"/>
      <c r="AV4" s="15" t="s">
        <v>10</v>
      </c>
      <c r="AW4" s="12"/>
      <c r="AX4" s="12"/>
      <c r="AY4" s="12"/>
      <c r="AZ4" s="12"/>
      <c r="BA4" s="12"/>
      <c r="BB4" s="12"/>
      <c r="BC4" s="12"/>
      <c r="BD4" s="12"/>
      <c r="BE4" s="14"/>
    </row>
    <row r="5" spans="1:60" x14ac:dyDescent="0.25">
      <c r="A5" s="16" t="s">
        <v>11</v>
      </c>
      <c r="B5" s="17">
        <f>[1]TABLES!B5-[2]TABLES!B5</f>
        <v>-1</v>
      </c>
      <c r="C5" s="17">
        <f>[1]TABLES!C5-[2]TABLES!C5</f>
        <v>-143</v>
      </c>
      <c r="D5" s="17">
        <f>[1]TABLES!D5-[2]TABLES!D5</f>
        <v>-79</v>
      </c>
      <c r="E5" s="17">
        <f>[1]TABLES!E5-[2]TABLES!E5</f>
        <v>-61</v>
      </c>
      <c r="F5" s="17">
        <f>[1]TABLES!F5-[2]TABLES!F5</f>
        <v>-37</v>
      </c>
      <c r="G5" s="17">
        <f>[1]TABLES!G5-[2]TABLES!G5</f>
        <v>-47</v>
      </c>
      <c r="H5" s="17">
        <f>[1]TABLES!H5-[2]TABLES!H5</f>
        <v>-103</v>
      </c>
      <c r="I5" s="17">
        <f>[1]TABLES!I5-[2]TABLES!I5</f>
        <v>-1</v>
      </c>
      <c r="J5" s="18">
        <f>SUM(B5:I5)</f>
        <v>-472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6" t="s">
        <v>11</v>
      </c>
      <c r="AD5" s="30">
        <f>[1]TABLES!AD5-[2]TABLES!AD5</f>
        <v>-500</v>
      </c>
      <c r="AE5" s="30">
        <f>[1]TABLES!AE5-[2]TABLES!AE5</f>
        <v>-56150</v>
      </c>
      <c r="AF5" s="30">
        <f>[1]TABLES!AF5-[2]TABLES!AF5</f>
        <v>-44750</v>
      </c>
      <c r="AG5" s="30">
        <f>[1]TABLES!AG5-[2]TABLES!AG5</f>
        <v>-38500</v>
      </c>
      <c r="AH5" s="30">
        <f>[1]TABLES!AH5-[2]TABLES!AH5</f>
        <v>-27250</v>
      </c>
      <c r="AI5" s="30">
        <f>[1]TABLES!AI5-[2]TABLES!AI5</f>
        <v>-33500</v>
      </c>
      <c r="AJ5" s="30">
        <f>[1]TABLES!AJ5-[2]TABLES!AJ5</f>
        <v>-67000</v>
      </c>
      <c r="AK5" s="30">
        <f>[1]TABLES!AK5-[2]TABLES!AK5</f>
        <v>-500</v>
      </c>
      <c r="AL5" s="31">
        <f>SUM(AD5:AK5)</f>
        <v>-268150</v>
      </c>
      <c r="AM5" s="1"/>
      <c r="AN5" s="1"/>
      <c r="AO5" s="1"/>
      <c r="AP5" s="1"/>
      <c r="AQ5" s="1"/>
      <c r="AR5" s="1"/>
      <c r="AS5" s="1"/>
      <c r="AT5" s="1"/>
      <c r="AU5" s="1"/>
      <c r="AV5" s="16" t="s">
        <v>11</v>
      </c>
      <c r="AW5" s="30">
        <f>[1]TABLES!AW5-[2]TABLES!AW5</f>
        <v>-500</v>
      </c>
      <c r="AX5" s="30">
        <f>[1]TABLES!AX5-[2]TABLES!AX5</f>
        <v>-392.65734265734267</v>
      </c>
      <c r="AY5" s="30">
        <f>[1]TABLES!AY5-[2]TABLES!AY5</f>
        <v>-566.45569620253161</v>
      </c>
      <c r="AZ5" s="30">
        <f>[1]TABLES!AZ5-[2]TABLES!AZ5</f>
        <v>-631.14754098360652</v>
      </c>
      <c r="BA5" s="30">
        <f>[1]TABLES!BA5-[2]TABLES!BA5</f>
        <v>-736.48648648648646</v>
      </c>
      <c r="BB5" s="30">
        <f>[1]TABLES!BB5-[2]TABLES!BB5</f>
        <v>-712.76595744680856</v>
      </c>
      <c r="BC5" s="30">
        <f>[1]TABLES!BC5-[2]TABLES!BC5</f>
        <v>-650.48543689320388</v>
      </c>
      <c r="BD5" s="30">
        <f>[1]TABLES!BD5-[2]TABLES!BD5</f>
        <v>-500</v>
      </c>
      <c r="BE5" s="31">
        <f>[1]TABLES!BE5-[2]TABLES!BE5</f>
        <v>-568.11440677966107</v>
      </c>
    </row>
    <row r="6" spans="1:60" x14ac:dyDescent="0.25">
      <c r="A6" s="16" t="s">
        <v>12</v>
      </c>
      <c r="B6" s="17">
        <f>[1]TABLES!B6-[2]TABLES!B6</f>
        <v>-4</v>
      </c>
      <c r="C6" s="17">
        <f>[1]TABLES!C6-[2]TABLES!C6</f>
        <v>-59</v>
      </c>
      <c r="D6" s="17">
        <f>[1]TABLES!D6-[2]TABLES!D6</f>
        <v>-49</v>
      </c>
      <c r="E6" s="17">
        <f>[1]TABLES!E6-[2]TABLES!E6</f>
        <v>-42</v>
      </c>
      <c r="F6" s="17">
        <f>[1]TABLES!F6-[2]TABLES!F6</f>
        <v>-31</v>
      </c>
      <c r="G6" s="17">
        <f>[1]TABLES!G6-[2]TABLES!G6</f>
        <v>-66</v>
      </c>
      <c r="H6" s="17">
        <f>[1]TABLES!H6-[2]TABLES!H6</f>
        <v>-287</v>
      </c>
      <c r="I6" s="17">
        <f>[1]TABLES!I6-[2]TABLES!I6</f>
        <v>-13</v>
      </c>
      <c r="J6" s="18">
        <f t="shared" ref="J6:J7" si="0">SUM(B6:I6)</f>
        <v>-551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6" t="s">
        <v>12</v>
      </c>
      <c r="AD6" s="30">
        <f>[1]TABLES!AD6-[2]TABLES!AD6</f>
        <v>-3000</v>
      </c>
      <c r="AE6" s="30">
        <f>[1]TABLES!AE6-[2]TABLES!AE6</f>
        <v>-38147</v>
      </c>
      <c r="AF6" s="30">
        <f>[1]TABLES!AF6-[2]TABLES!AF6</f>
        <v>-38750</v>
      </c>
      <c r="AG6" s="30">
        <f>[1]TABLES!AG6-[2]TABLES!AG6</f>
        <v>-31000</v>
      </c>
      <c r="AH6" s="30">
        <f>[1]TABLES!AH6-[2]TABLES!AH6</f>
        <v>-22750</v>
      </c>
      <c r="AI6" s="30">
        <f>[1]TABLES!AI6-[2]TABLES!AI6</f>
        <v>-52250</v>
      </c>
      <c r="AJ6" s="30">
        <f>[1]TABLES!AJ6-[2]TABLES!AJ6</f>
        <v>-214000</v>
      </c>
      <c r="AK6" s="30">
        <f>[1]TABLES!AK6-[2]TABLES!AK6</f>
        <v>-9000</v>
      </c>
      <c r="AL6" s="31">
        <f t="shared" ref="AL6:AL7" si="1">SUM(AD6:AK6)</f>
        <v>-408897</v>
      </c>
      <c r="AM6" s="1"/>
      <c r="AN6" s="1"/>
      <c r="AO6" s="1"/>
      <c r="AP6" s="1"/>
      <c r="AQ6" s="1"/>
      <c r="AR6" s="1"/>
      <c r="AS6" s="1"/>
      <c r="AT6" s="1"/>
      <c r="AU6" s="1"/>
      <c r="AV6" s="16" t="s">
        <v>12</v>
      </c>
      <c r="AW6" s="30">
        <f>[1]TABLES!AW6-[2]TABLES!AW6</f>
        <v>-750</v>
      </c>
      <c r="AX6" s="30">
        <f>[1]TABLES!AX6-[2]TABLES!AX6</f>
        <v>-646.5593220338983</v>
      </c>
      <c r="AY6" s="30">
        <f>[1]TABLES!AY6-[2]TABLES!AY6</f>
        <v>-790.81632653061229</v>
      </c>
      <c r="AZ6" s="30">
        <f>[1]TABLES!AZ6-[2]TABLES!AZ6</f>
        <v>-738.09523809523807</v>
      </c>
      <c r="BA6" s="30">
        <f>[1]TABLES!BA6-[2]TABLES!BA6</f>
        <v>-733.87096774193549</v>
      </c>
      <c r="BB6" s="30">
        <f>[1]TABLES!BB6-[2]TABLES!BB6</f>
        <v>-791.66666666666663</v>
      </c>
      <c r="BC6" s="30">
        <f>[1]TABLES!BC6-[2]TABLES!BC6</f>
        <v>-745.64459930313592</v>
      </c>
      <c r="BD6" s="30">
        <f>[1]TABLES!BD6-[2]TABLES!BD6</f>
        <v>-692.30769230769226</v>
      </c>
      <c r="BE6" s="31">
        <f>[1]TABLES!BE6-[2]TABLES!BE6</f>
        <v>-742.09981851179668</v>
      </c>
    </row>
    <row r="7" spans="1:60" x14ac:dyDescent="0.25">
      <c r="A7" s="16" t="s">
        <v>13</v>
      </c>
      <c r="B7" s="17">
        <f>[1]TABLES!B7-[2]TABLES!B7</f>
        <v>0</v>
      </c>
      <c r="C7" s="17">
        <f>[1]TABLES!C7-[2]TABLES!C7</f>
        <v>-25</v>
      </c>
      <c r="D7" s="17">
        <f>[1]TABLES!D7-[2]TABLES!D7</f>
        <v>-18</v>
      </c>
      <c r="E7" s="17">
        <f>[1]TABLES!E7-[2]TABLES!E7</f>
        <v>-8</v>
      </c>
      <c r="F7" s="17">
        <f>[1]TABLES!F7-[2]TABLES!F7</f>
        <v>-3</v>
      </c>
      <c r="G7" s="17">
        <f>[1]TABLES!G7-[2]TABLES!G7</f>
        <v>-6</v>
      </c>
      <c r="H7" s="17">
        <f>[1]TABLES!H7-[2]TABLES!H7</f>
        <v>-31</v>
      </c>
      <c r="I7" s="17">
        <f>[1]TABLES!I7-[2]TABLES!I7</f>
        <v>-2</v>
      </c>
      <c r="J7" s="18">
        <f t="shared" si="0"/>
        <v>-93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6" t="s">
        <v>13</v>
      </c>
      <c r="AD7" s="30">
        <f>[1]TABLES!AD7-[2]TABLES!AD7</f>
        <v>0</v>
      </c>
      <c r="AE7" s="30">
        <f>[1]TABLES!AE7-[2]TABLES!AE7</f>
        <v>-9425</v>
      </c>
      <c r="AF7" s="30">
        <f>[1]TABLES!AF7-[2]TABLES!AF7</f>
        <v>-12750</v>
      </c>
      <c r="AG7" s="30">
        <f>[1]TABLES!AG7-[2]TABLES!AG7</f>
        <v>-5500</v>
      </c>
      <c r="AH7" s="30">
        <f>[1]TABLES!AH7-[2]TABLES!AH7</f>
        <v>-2000</v>
      </c>
      <c r="AI7" s="30">
        <f>[1]TABLES!AI7-[2]TABLES!AI7</f>
        <v>-3250</v>
      </c>
      <c r="AJ7" s="30">
        <f>[1]TABLES!AJ7-[2]TABLES!AJ7</f>
        <v>-22000</v>
      </c>
      <c r="AK7" s="30">
        <f>[1]TABLES!AK7-[2]TABLES!AK7</f>
        <v>-2000</v>
      </c>
      <c r="AL7" s="31">
        <f t="shared" si="1"/>
        <v>-56925</v>
      </c>
      <c r="AM7" s="1"/>
      <c r="AN7" s="1"/>
      <c r="AO7" s="1"/>
      <c r="AP7" s="1"/>
      <c r="AQ7" s="1"/>
      <c r="AR7" s="1"/>
      <c r="AS7" s="1"/>
      <c r="AT7" s="1"/>
      <c r="AU7" s="1"/>
      <c r="AV7" s="16" t="s">
        <v>13</v>
      </c>
      <c r="AW7" s="30">
        <f>[1]TABLES!AW7-[2]TABLES!AW7</f>
        <v>0</v>
      </c>
      <c r="AX7" s="30">
        <f>[1]TABLES!AX7-[2]TABLES!AX7</f>
        <v>-377</v>
      </c>
      <c r="AY7" s="30">
        <f>[1]TABLES!AY7-[2]TABLES!AY7</f>
        <v>-708.33333333333337</v>
      </c>
      <c r="AZ7" s="30">
        <f>[1]TABLES!AZ7-[2]TABLES!AZ7</f>
        <v>-687.5</v>
      </c>
      <c r="BA7" s="30">
        <f>[1]TABLES!BA7-[2]TABLES!BA7</f>
        <v>-666.66666666666663</v>
      </c>
      <c r="BB7" s="30">
        <f>[1]TABLES!BB7-[2]TABLES!BB7</f>
        <v>-541.66666666666663</v>
      </c>
      <c r="BC7" s="30">
        <f>[1]TABLES!BC7-[2]TABLES!BC7</f>
        <v>-709.67741935483866</v>
      </c>
      <c r="BD7" s="30">
        <f>[1]TABLES!BD7-[2]TABLES!BD7</f>
        <v>-1000</v>
      </c>
      <c r="BE7" s="31">
        <f>[1]TABLES!BE7-[2]TABLES!BE7</f>
        <v>-612.09677419354841</v>
      </c>
    </row>
    <row r="8" spans="1:60" x14ac:dyDescent="0.25">
      <c r="A8" s="16" t="s">
        <v>14</v>
      </c>
      <c r="B8" s="17">
        <f>SUM(B5:B7)</f>
        <v>-5</v>
      </c>
      <c r="C8" s="17">
        <f t="shared" ref="C8:J8" si="2">SUM(C5:C7)</f>
        <v>-227</v>
      </c>
      <c r="D8" s="17">
        <f t="shared" si="2"/>
        <v>-146</v>
      </c>
      <c r="E8" s="17">
        <f t="shared" si="2"/>
        <v>-111</v>
      </c>
      <c r="F8" s="17">
        <f t="shared" si="2"/>
        <v>-71</v>
      </c>
      <c r="G8" s="17">
        <f t="shared" si="2"/>
        <v>-119</v>
      </c>
      <c r="H8" s="17">
        <f t="shared" si="2"/>
        <v>-421</v>
      </c>
      <c r="I8" s="17">
        <f t="shared" si="2"/>
        <v>-16</v>
      </c>
      <c r="J8" s="18">
        <f t="shared" si="2"/>
        <v>-1116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6" t="s">
        <v>14</v>
      </c>
      <c r="AD8" s="30">
        <f>SUM(AD5:AD7)</f>
        <v>-3500</v>
      </c>
      <c r="AE8" s="30">
        <f t="shared" ref="AE8:AL8" si="3">SUM(AE5:AE7)</f>
        <v>-103722</v>
      </c>
      <c r="AF8" s="30">
        <f t="shared" si="3"/>
        <v>-96250</v>
      </c>
      <c r="AG8" s="30">
        <f t="shared" si="3"/>
        <v>-75000</v>
      </c>
      <c r="AH8" s="30">
        <f t="shared" si="3"/>
        <v>-52000</v>
      </c>
      <c r="AI8" s="30">
        <f t="shared" si="3"/>
        <v>-89000</v>
      </c>
      <c r="AJ8" s="30">
        <f t="shared" si="3"/>
        <v>-303000</v>
      </c>
      <c r="AK8" s="30">
        <f t="shared" si="3"/>
        <v>-11500</v>
      </c>
      <c r="AL8" s="31">
        <f t="shared" si="3"/>
        <v>-733972</v>
      </c>
      <c r="AM8" s="1"/>
      <c r="AN8" s="1"/>
      <c r="AO8" s="1"/>
      <c r="AP8" s="1"/>
      <c r="AQ8" s="1"/>
      <c r="AR8" s="1"/>
      <c r="AS8" s="1"/>
      <c r="AT8" s="1"/>
      <c r="AU8" s="1"/>
      <c r="AV8" s="16" t="s">
        <v>32</v>
      </c>
      <c r="AW8" s="30">
        <f>[1]TABLES!AW8-[2]TABLES!AW8</f>
        <v>-700</v>
      </c>
      <c r="AX8" s="30">
        <f>[1]TABLES!AX8-[2]TABLES!AX8</f>
        <v>-456.92511013215858</v>
      </c>
      <c r="AY8" s="30">
        <f>[1]TABLES!AY8-[2]TABLES!AY8</f>
        <v>-659.2465753424658</v>
      </c>
      <c r="AZ8" s="30">
        <f>[1]TABLES!AZ8-[2]TABLES!AZ8</f>
        <v>-675.67567567567562</v>
      </c>
      <c r="BA8" s="30">
        <f>[1]TABLES!BA8-[2]TABLES!BA8</f>
        <v>-732.3943661971831</v>
      </c>
      <c r="BB8" s="30">
        <f>[1]TABLES!BB8-[2]TABLES!BB8</f>
        <v>-747.89915966386559</v>
      </c>
      <c r="BC8" s="30">
        <f>[1]TABLES!BC8-[2]TABLES!BC8</f>
        <v>-719.71496437054634</v>
      </c>
      <c r="BD8" s="30">
        <f>[1]TABLES!BD8-[2]TABLES!BD8</f>
        <v>-718.75</v>
      </c>
      <c r="BE8" s="31">
        <f>[1]TABLES!BE8-[2]TABLES!BE8</f>
        <v>-657.68100358422942</v>
      </c>
    </row>
    <row r="9" spans="1:60" x14ac:dyDescent="0.25">
      <c r="A9" s="19"/>
      <c r="B9" s="12"/>
      <c r="C9" s="12"/>
      <c r="D9" s="12"/>
      <c r="E9" s="12"/>
      <c r="F9" s="12"/>
      <c r="G9" s="12"/>
      <c r="H9" s="12"/>
      <c r="I9" s="12"/>
      <c r="J9" s="1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6"/>
      <c r="AD9" s="30"/>
      <c r="AE9" s="30"/>
      <c r="AF9" s="30"/>
      <c r="AG9" s="30"/>
      <c r="AH9" s="30"/>
      <c r="AI9" s="30"/>
      <c r="AJ9" s="30"/>
      <c r="AK9" s="30"/>
      <c r="AL9" s="31"/>
      <c r="AM9" s="1"/>
      <c r="AN9" s="1"/>
      <c r="AO9" s="1"/>
      <c r="AP9" s="1"/>
      <c r="AQ9" s="1"/>
      <c r="AR9" s="1"/>
      <c r="AS9" s="1"/>
      <c r="AT9" s="1"/>
      <c r="AU9" s="1"/>
      <c r="AV9" s="16"/>
      <c r="AW9" s="40"/>
      <c r="AX9" s="40"/>
      <c r="AY9" s="40"/>
      <c r="AZ9" s="40"/>
      <c r="BA9" s="40"/>
      <c r="BB9" s="40"/>
      <c r="BC9" s="40"/>
      <c r="BD9" s="40"/>
      <c r="BE9" s="41"/>
    </row>
    <row r="10" spans="1:60" x14ac:dyDescent="0.25">
      <c r="A10" s="15" t="s">
        <v>15</v>
      </c>
      <c r="B10" s="20"/>
      <c r="C10" s="20"/>
      <c r="D10" s="20"/>
      <c r="E10" s="20"/>
      <c r="F10" s="20"/>
      <c r="G10" s="20"/>
      <c r="H10" s="20"/>
      <c r="I10" s="20"/>
      <c r="J10" s="21"/>
      <c r="T10" t="s">
        <v>16</v>
      </c>
      <c r="AC10" s="15" t="s">
        <v>15</v>
      </c>
      <c r="AD10" s="32"/>
      <c r="AE10" s="32"/>
      <c r="AF10" s="32"/>
      <c r="AG10" s="32"/>
      <c r="AH10" s="32"/>
      <c r="AI10" s="32"/>
      <c r="AJ10" s="32"/>
      <c r="AK10" s="32"/>
      <c r="AL10" s="33"/>
      <c r="AV10" s="15" t="s">
        <v>15</v>
      </c>
      <c r="AW10" s="34"/>
      <c r="AX10" s="32"/>
      <c r="AY10" s="32"/>
      <c r="AZ10" s="32"/>
      <c r="BA10" s="32"/>
      <c r="BB10" s="32"/>
      <c r="BC10" s="32"/>
      <c r="BD10" s="32"/>
      <c r="BE10" s="33"/>
    </row>
    <row r="11" spans="1:60" x14ac:dyDescent="0.25">
      <c r="A11" s="16" t="s">
        <v>11</v>
      </c>
      <c r="B11" s="17">
        <f>[1]TABLES!B11-[2]TABLES!B11</f>
        <v>736</v>
      </c>
      <c r="C11" s="17">
        <f>[1]TABLES!C11-[2]TABLES!C11</f>
        <v>81</v>
      </c>
      <c r="D11" s="17">
        <f>[1]TABLES!D11-[2]TABLES!D11</f>
        <v>46</v>
      </c>
      <c r="E11" s="17">
        <f>[1]TABLES!E11-[2]TABLES!E11</f>
        <v>40</v>
      </c>
      <c r="F11" s="17">
        <f>[1]TABLES!F11-[2]TABLES!F11</f>
        <v>24</v>
      </c>
      <c r="G11" s="17">
        <f>[1]TABLES!G11-[2]TABLES!G11</f>
        <v>29</v>
      </c>
      <c r="H11" s="17">
        <f>[1]TABLES!H11-[2]TABLES!H11</f>
        <v>76</v>
      </c>
      <c r="I11" s="17">
        <f>[1]TABLES!I11-[2]TABLES!I11</f>
        <v>-1</v>
      </c>
      <c r="J11" s="18">
        <f>SUM(B11:I11)</f>
        <v>1031</v>
      </c>
      <c r="T11" s="3" t="s">
        <v>11</v>
      </c>
      <c r="U11">
        <v>2500</v>
      </c>
      <c r="V11">
        <v>2000</v>
      </c>
      <c r="W11">
        <v>1500</v>
      </c>
      <c r="X11">
        <v>1000</v>
      </c>
      <c r="Y11">
        <v>800</v>
      </c>
      <c r="Z11">
        <v>600</v>
      </c>
      <c r="AA11">
        <v>0</v>
      </c>
      <c r="AC11" s="16" t="s">
        <v>11</v>
      </c>
      <c r="AD11" s="30">
        <f>[1]TABLES!AD11-[2]TABLES!AD11</f>
        <v>927350</v>
      </c>
      <c r="AE11" s="30">
        <f>[1]TABLES!AE11-[2]TABLES!AE11</f>
        <v>134892</v>
      </c>
      <c r="AF11" s="30">
        <f>[1]TABLES!AF11-[2]TABLES!AF11</f>
        <v>67503</v>
      </c>
      <c r="AG11" s="30">
        <f>[1]TABLES!AG11-[2]TABLES!AG11</f>
        <v>58974</v>
      </c>
      <c r="AH11" s="30">
        <f>[1]TABLES!AH11-[2]TABLES!AH11</f>
        <v>22052</v>
      </c>
      <c r="AI11" s="30">
        <f>[1]TABLES!AI11-[2]TABLES!AI11</f>
        <v>16400</v>
      </c>
      <c r="AJ11" s="30">
        <f>[1]TABLES!AJ11-[2]TABLES!AJ11</f>
        <v>-98490</v>
      </c>
      <c r="AK11" s="30">
        <f>[1]TABLES!AK11-[2]TABLES!AK11</f>
        <v>-1000</v>
      </c>
      <c r="AL11" s="31">
        <f>SUM(AD11:AK11)</f>
        <v>1127681</v>
      </c>
      <c r="AV11" s="16" t="s">
        <v>11</v>
      </c>
      <c r="AW11" s="30">
        <f>[1]TABLES!AW11-[2]TABLES!AW11</f>
        <v>-4632.7411167512691</v>
      </c>
      <c r="AX11" s="30">
        <f>[1]TABLES!AX11-[2]TABLES!AX11</f>
        <v>-119.41850220264314</v>
      </c>
      <c r="AY11" s="30">
        <f>[1]TABLES!AY11-[2]TABLES!AY11</f>
        <v>-12.474999999999909</v>
      </c>
      <c r="AZ11" s="30">
        <f>[1]TABLES!AZ11-[2]TABLES!AZ11</f>
        <v>231.39024390243901</v>
      </c>
      <c r="BA11" s="30">
        <f>[1]TABLES!BA11-[2]TABLES!BA11</f>
        <v>62</v>
      </c>
      <c r="BB11" s="30">
        <f>[1]TABLES!BB11-[2]TABLES!BB11</f>
        <v>-20</v>
      </c>
      <c r="BC11" s="30">
        <f>[1]TABLES!BC11-[2]TABLES!BC11</f>
        <v>-596.90909090909088</v>
      </c>
      <c r="BD11" s="30">
        <f>[1]TABLES!BD11-[2]TABLES!BD11</f>
        <v>-1000</v>
      </c>
      <c r="BE11" s="31">
        <f>[1]TABLES!BE11-[2]TABLES!BE11</f>
        <v>-801.01665950734491</v>
      </c>
    </row>
    <row r="12" spans="1:60" x14ac:dyDescent="0.25">
      <c r="A12" s="16" t="s">
        <v>12</v>
      </c>
      <c r="B12" s="17">
        <f>[1]TABLES!B12-[2]TABLES!B12</f>
        <v>239</v>
      </c>
      <c r="C12" s="17">
        <f>[1]TABLES!C12-[2]TABLES!C12</f>
        <v>40</v>
      </c>
      <c r="D12" s="17">
        <f>[1]TABLES!D12-[2]TABLES!D12</f>
        <v>35</v>
      </c>
      <c r="E12" s="17">
        <f>[1]TABLES!E12-[2]TABLES!E12</f>
        <v>18</v>
      </c>
      <c r="F12" s="17">
        <f>[1]TABLES!F12-[2]TABLES!F12</f>
        <v>8</v>
      </c>
      <c r="G12" s="17">
        <f>[1]TABLES!G12-[2]TABLES!G12</f>
        <v>27</v>
      </c>
      <c r="H12" s="17">
        <f>[1]TABLES!H12-[2]TABLES!H12</f>
        <v>195</v>
      </c>
      <c r="I12" s="17">
        <f>[1]TABLES!I12-[2]TABLES!I12</f>
        <v>-23</v>
      </c>
      <c r="J12" s="18">
        <f t="shared" ref="J12:J13" si="4">SUM(B12:I12)</f>
        <v>539</v>
      </c>
      <c r="T12" s="3" t="s">
        <v>12</v>
      </c>
      <c r="U12">
        <v>2500</v>
      </c>
      <c r="V12">
        <v>2000</v>
      </c>
      <c r="W12">
        <v>1500</v>
      </c>
      <c r="X12">
        <v>1000</v>
      </c>
      <c r="Y12">
        <v>800</v>
      </c>
      <c r="Z12">
        <v>600</v>
      </c>
      <c r="AA12">
        <v>0</v>
      </c>
      <c r="AC12" s="16" t="s">
        <v>12</v>
      </c>
      <c r="AD12" s="30">
        <f>[1]TABLES!AD12-[2]TABLES!AD12</f>
        <v>407313</v>
      </c>
      <c r="AE12" s="30">
        <f>[1]TABLES!AE12-[2]TABLES!AE12</f>
        <v>14104</v>
      </c>
      <c r="AF12" s="30">
        <f>[1]TABLES!AF12-[2]TABLES!AF12</f>
        <v>65319</v>
      </c>
      <c r="AG12" s="30">
        <f>[1]TABLES!AG12-[2]TABLES!AG12</f>
        <v>-2395</v>
      </c>
      <c r="AH12" s="30">
        <f>[1]TABLES!AH12-[2]TABLES!AH12</f>
        <v>6640</v>
      </c>
      <c r="AI12" s="30">
        <f>[1]TABLES!AI12-[2]TABLES!AI12</f>
        <v>9450</v>
      </c>
      <c r="AJ12" s="30">
        <f>[1]TABLES!AJ12-[2]TABLES!AJ12</f>
        <v>-450250</v>
      </c>
      <c r="AK12" s="30">
        <f>[1]TABLES!AK12-[2]TABLES!AK12</f>
        <v>-11750</v>
      </c>
      <c r="AL12" s="31">
        <f t="shared" ref="AL12:AL13" si="5">SUM(AD12:AK12)</f>
        <v>38431</v>
      </c>
      <c r="AV12" s="16" t="s">
        <v>12</v>
      </c>
      <c r="AW12" s="30">
        <f>[1]TABLES!AW12-[2]TABLES!AW12</f>
        <v>-4754.6750000000002</v>
      </c>
      <c r="AX12" s="30">
        <f>[1]TABLES!AX12-[2]TABLES!AX12</f>
        <v>-615.85046728971975</v>
      </c>
      <c r="AY12" s="30">
        <f>[1]TABLES!AY12-[2]TABLES!AY12</f>
        <v>210.14754098360663</v>
      </c>
      <c r="AZ12" s="30">
        <f>[1]TABLES!AZ12-[2]TABLES!AZ12</f>
        <v>-231.76136363636374</v>
      </c>
      <c r="BA12" s="30">
        <f>[1]TABLES!BA12-[2]TABLES!BA12</f>
        <v>4.5283018867924056</v>
      </c>
      <c r="BB12" s="30">
        <f>[1]TABLES!BB12-[2]TABLES!BB12</f>
        <v>-64.285714285714334</v>
      </c>
      <c r="BC12" s="30">
        <f>[1]TABLES!BC12-[2]TABLES!BC12</f>
        <v>-701.32398753894086</v>
      </c>
      <c r="BD12" s="30">
        <f>[1]TABLES!BD12-[2]TABLES!BD12</f>
        <v>-510.86956521739131</v>
      </c>
      <c r="BE12" s="31">
        <f>[1]TABLES!BE12-[2]TABLES!BE12</f>
        <v>-363.52135770887969</v>
      </c>
    </row>
    <row r="13" spans="1:60" x14ac:dyDescent="0.25">
      <c r="A13" s="16" t="s">
        <v>13</v>
      </c>
      <c r="B13" s="17">
        <f>[1]TABLES!B13-[2]TABLES!B13</f>
        <v>77</v>
      </c>
      <c r="C13" s="17">
        <f>[1]TABLES!C13-[2]TABLES!C13</f>
        <v>9</v>
      </c>
      <c r="D13" s="17">
        <f>[1]TABLES!D13-[2]TABLES!D13</f>
        <v>3</v>
      </c>
      <c r="E13" s="17">
        <f>[1]TABLES!E13-[2]TABLES!E13</f>
        <v>2</v>
      </c>
      <c r="F13" s="17">
        <f>[1]TABLES!F13-[2]TABLES!F13</f>
        <v>4</v>
      </c>
      <c r="G13" s="17">
        <f>[1]TABLES!G13-[2]TABLES!G13</f>
        <v>1</v>
      </c>
      <c r="H13" s="17">
        <f>[1]TABLES!H13-[2]TABLES!H13</f>
        <v>11</v>
      </c>
      <c r="I13" s="17">
        <f>[1]TABLES!I13-[2]TABLES!I13</f>
        <v>-3</v>
      </c>
      <c r="J13" s="18">
        <f t="shared" si="4"/>
        <v>104</v>
      </c>
      <c r="L13">
        <v>1157</v>
      </c>
      <c r="M13">
        <v>432</v>
      </c>
      <c r="N13">
        <v>259</v>
      </c>
      <c r="O13">
        <v>221</v>
      </c>
      <c r="P13">
        <v>126</v>
      </c>
      <c r="Q13">
        <v>198</v>
      </c>
      <c r="R13">
        <v>892</v>
      </c>
      <c r="T13" s="3" t="s">
        <v>13</v>
      </c>
      <c r="U13">
        <v>2500</v>
      </c>
      <c r="V13">
        <v>2000</v>
      </c>
      <c r="W13">
        <v>1500</v>
      </c>
      <c r="X13">
        <v>1000</v>
      </c>
      <c r="Y13">
        <v>800</v>
      </c>
      <c r="Z13">
        <v>600</v>
      </c>
      <c r="AA13">
        <v>0</v>
      </c>
      <c r="AC13" s="16" t="s">
        <v>13</v>
      </c>
      <c r="AD13" s="30">
        <f>[1]TABLES!AD13-[2]TABLES!AD13</f>
        <v>111093</v>
      </c>
      <c r="AE13" s="30">
        <f>[1]TABLES!AE13-[2]TABLES!AE13</f>
        <v>655</v>
      </c>
      <c r="AF13" s="30">
        <f>[1]TABLES!AF13-[2]TABLES!AF13</f>
        <v>2522</v>
      </c>
      <c r="AG13" s="30">
        <f>[1]TABLES!AG13-[2]TABLES!AG13</f>
        <v>-11570</v>
      </c>
      <c r="AH13" s="30">
        <f>[1]TABLES!AH13-[2]TABLES!AH13</f>
        <v>4550</v>
      </c>
      <c r="AI13" s="30">
        <f>[1]TABLES!AI13-[2]TABLES!AI13</f>
        <v>900</v>
      </c>
      <c r="AJ13" s="30">
        <f>[1]TABLES!AJ13-[2]TABLES!AJ13</f>
        <v>-21250</v>
      </c>
      <c r="AK13" s="30">
        <f>[1]TABLES!AK13-[2]TABLES!AK13</f>
        <v>-1750</v>
      </c>
      <c r="AL13" s="31">
        <f t="shared" si="5"/>
        <v>85150</v>
      </c>
      <c r="AM13" s="6">
        <f>SUM(AL11:AL13)</f>
        <v>1251262</v>
      </c>
      <c r="AV13" s="16" t="s">
        <v>13</v>
      </c>
      <c r="AW13" s="30">
        <f>[1]TABLES!AW13-[2]TABLES!AW13</f>
        <v>-3876.5238095238092</v>
      </c>
      <c r="AX13" s="30">
        <f>[1]TABLES!AX13-[2]TABLES!AX13</f>
        <v>-1156.3333333333335</v>
      </c>
      <c r="AY13" s="30">
        <f>[1]TABLES!AY13-[2]TABLES!AY13</f>
        <v>-329.66666666666674</v>
      </c>
      <c r="AZ13" s="30">
        <f>[1]TABLES!AZ13-[2]TABLES!AZ13</f>
        <v>-1696.25</v>
      </c>
      <c r="BA13" s="30">
        <f>[1]TABLES!BA13-[2]TABLES!BA13</f>
        <v>192.85714285714289</v>
      </c>
      <c r="BB13" s="30">
        <f>[1]TABLES!BB13-[2]TABLES!BB13</f>
        <v>37.5</v>
      </c>
      <c r="BC13" s="30">
        <f>[1]TABLES!BC13-[2]TABLES!BC13</f>
        <v>-574.32432432432438</v>
      </c>
      <c r="BD13" s="30">
        <f>[1]TABLES!BD13-[2]TABLES!BD13</f>
        <v>-583.33333333333337</v>
      </c>
      <c r="BE13" s="31">
        <f>[1]TABLES!BE13-[2]TABLES!BE13</f>
        <v>-756.27477785372503</v>
      </c>
    </row>
    <row r="14" spans="1:60" x14ac:dyDescent="0.25">
      <c r="A14" s="16" t="s">
        <v>14</v>
      </c>
      <c r="B14" s="20">
        <f t="shared" ref="B14:H14" si="6">SUM(B11:B13)</f>
        <v>1052</v>
      </c>
      <c r="C14" s="20">
        <f t="shared" si="6"/>
        <v>130</v>
      </c>
      <c r="D14" s="20">
        <f t="shared" si="6"/>
        <v>84</v>
      </c>
      <c r="E14" s="20">
        <f t="shared" si="6"/>
        <v>60</v>
      </c>
      <c r="F14" s="20">
        <f t="shared" si="6"/>
        <v>36</v>
      </c>
      <c r="G14" s="20">
        <f t="shared" si="6"/>
        <v>57</v>
      </c>
      <c r="H14" s="20">
        <f t="shared" si="6"/>
        <v>282</v>
      </c>
      <c r="I14" s="20">
        <f t="shared" ref="I14:J14" si="7">SUM(I11:I13)</f>
        <v>-27</v>
      </c>
      <c r="J14" s="21">
        <f t="shared" si="7"/>
        <v>1674</v>
      </c>
      <c r="L14">
        <f>SUM(B14:H14)</f>
        <v>1701</v>
      </c>
      <c r="T14" s="3" t="s">
        <v>17</v>
      </c>
      <c r="U14">
        <v>2500</v>
      </c>
      <c r="V14">
        <v>2000</v>
      </c>
      <c r="W14">
        <v>1500</v>
      </c>
      <c r="X14">
        <v>1000</v>
      </c>
      <c r="Y14">
        <v>800</v>
      </c>
      <c r="Z14">
        <v>600</v>
      </c>
      <c r="AA14">
        <f>SUM(AA11:AA13)</f>
        <v>0</v>
      </c>
      <c r="AC14" s="16" t="s">
        <v>14</v>
      </c>
      <c r="AD14" s="30">
        <f>SUM(AD11:AD13)</f>
        <v>1445756</v>
      </c>
      <c r="AE14" s="30">
        <f t="shared" ref="AE14:AL14" si="8">SUM(AE11:AE13)</f>
        <v>149651</v>
      </c>
      <c r="AF14" s="30">
        <f t="shared" si="8"/>
        <v>135344</v>
      </c>
      <c r="AG14" s="30">
        <f t="shared" si="8"/>
        <v>45009</v>
      </c>
      <c r="AH14" s="30">
        <f t="shared" si="8"/>
        <v>33242</v>
      </c>
      <c r="AI14" s="30">
        <f t="shared" si="8"/>
        <v>26750</v>
      </c>
      <c r="AJ14" s="30">
        <f t="shared" si="8"/>
        <v>-569990</v>
      </c>
      <c r="AK14" s="30">
        <f t="shared" si="8"/>
        <v>-14500</v>
      </c>
      <c r="AL14" s="31">
        <f t="shared" si="8"/>
        <v>1251262</v>
      </c>
      <c r="AV14" s="16" t="s">
        <v>32</v>
      </c>
      <c r="AW14" s="30">
        <f>[1]TABLES!AW14-[2]TABLES!AW14</f>
        <v>-4590.0930232558139</v>
      </c>
      <c r="AX14" s="30">
        <f>[1]TABLES!AX14-[2]TABLES!AX14</f>
        <v>-316.18624641833821</v>
      </c>
      <c r="AY14" s="30">
        <f>[1]TABLES!AY14-[2]TABLES!AY14</f>
        <v>49.967914438502703</v>
      </c>
      <c r="AZ14" s="30">
        <f>[1]TABLES!AZ14-[2]TABLES!AZ14</f>
        <v>-84.219101123595465</v>
      </c>
      <c r="BA14" s="30">
        <f>[1]TABLES!BA14-[2]TABLES!BA14</f>
        <v>41.905660377358458</v>
      </c>
      <c r="BB14" s="30">
        <f>[1]TABLES!BB14-[2]TABLES!BB14</f>
        <v>-45.705521472392661</v>
      </c>
      <c r="BC14" s="30">
        <f>[1]TABLES!BC14-[2]TABLES!BC14</f>
        <v>-675.34360189573465</v>
      </c>
      <c r="BD14" s="30">
        <f>[1]TABLES!BD14-[2]TABLES!BD14</f>
        <v>-537.03703703703707</v>
      </c>
      <c r="BE14" s="31">
        <f>[1]TABLES!BE14-[2]TABLES!BE14</f>
        <v>-480.08705668011339</v>
      </c>
    </row>
    <row r="15" spans="1:60" x14ac:dyDescent="0.25">
      <c r="A15" s="16"/>
      <c r="B15" s="20"/>
      <c r="C15" s="20"/>
      <c r="D15" s="20"/>
      <c r="E15" s="20"/>
      <c r="F15" s="20"/>
      <c r="G15" s="20"/>
      <c r="H15" s="20"/>
      <c r="I15" s="20"/>
      <c r="J15" s="21"/>
      <c r="T15" s="3"/>
      <c r="AC15" s="16"/>
      <c r="AD15" s="32"/>
      <c r="AE15" s="32"/>
      <c r="AF15" s="32"/>
      <c r="AG15" s="32"/>
      <c r="AH15" s="32"/>
      <c r="AI15" s="32"/>
      <c r="AJ15" s="32"/>
      <c r="AK15" s="32"/>
      <c r="AL15" s="33"/>
      <c r="AV15" s="16"/>
      <c r="AW15" s="34"/>
      <c r="AX15" s="34"/>
      <c r="AY15" s="34"/>
      <c r="AZ15" s="34"/>
      <c r="BA15" s="34"/>
      <c r="BB15" s="34"/>
      <c r="BC15" s="34"/>
      <c r="BD15" s="34"/>
      <c r="BE15" s="35"/>
    </row>
    <row r="16" spans="1:60" x14ac:dyDescent="0.25">
      <c r="A16" s="15" t="s">
        <v>18</v>
      </c>
      <c r="B16" s="20"/>
      <c r="C16" s="20"/>
      <c r="D16" s="20"/>
      <c r="E16" s="20"/>
      <c r="F16" s="20"/>
      <c r="G16" s="20"/>
      <c r="H16" s="20"/>
      <c r="I16" s="20"/>
      <c r="J16" s="21"/>
      <c r="T16" t="s">
        <v>18</v>
      </c>
      <c r="AC16" s="15" t="s">
        <v>18</v>
      </c>
      <c r="AD16" s="32"/>
      <c r="AE16" s="32"/>
      <c r="AF16" s="32"/>
      <c r="AG16" s="32"/>
      <c r="AH16" s="32"/>
      <c r="AI16" s="32"/>
      <c r="AJ16" s="32"/>
      <c r="AK16" s="32"/>
      <c r="AL16" s="33"/>
      <c r="AV16" s="15" t="s">
        <v>18</v>
      </c>
      <c r="AW16" s="34"/>
      <c r="AX16" s="32"/>
      <c r="AY16" s="32"/>
      <c r="AZ16" s="32"/>
      <c r="BA16" s="32"/>
      <c r="BB16" s="32"/>
      <c r="BC16" s="32"/>
      <c r="BD16" s="32"/>
      <c r="BE16" s="33"/>
    </row>
    <row r="17" spans="1:57" x14ac:dyDescent="0.25">
      <c r="A17" s="16" t="s">
        <v>11</v>
      </c>
      <c r="B17" s="17">
        <f>[1]TABLES!B17-[2]TABLES!B17</f>
        <v>339</v>
      </c>
      <c r="C17" s="17">
        <f>[1]TABLES!C17-[2]TABLES!C17</f>
        <v>58</v>
      </c>
      <c r="D17" s="17">
        <f>[1]TABLES!D17-[2]TABLES!D17</f>
        <v>35</v>
      </c>
      <c r="E17" s="17">
        <f>[1]TABLES!E17-[2]TABLES!E17</f>
        <v>22</v>
      </c>
      <c r="F17" s="17">
        <f>[1]TABLES!F17-[2]TABLES!F17</f>
        <v>10</v>
      </c>
      <c r="G17" s="17">
        <f>[1]TABLES!G17-[2]TABLES!G17</f>
        <v>18</v>
      </c>
      <c r="H17" s="17">
        <f>[1]TABLES!H17-[2]TABLES!H17</f>
        <v>63</v>
      </c>
      <c r="I17" s="17">
        <f>[1]TABLES!I17-[2]TABLES!I17</f>
        <v>0</v>
      </c>
      <c r="J17" s="18">
        <f>SUM(B17:I17)</f>
        <v>545</v>
      </c>
      <c r="T17" s="3" t="s">
        <v>11</v>
      </c>
      <c r="U17">
        <f>800+2500</f>
        <v>3300</v>
      </c>
      <c r="V17">
        <f>800+2000</f>
        <v>2800</v>
      </c>
      <c r="W17">
        <f>800+1500</f>
        <v>2300</v>
      </c>
      <c r="X17">
        <f>800+1000</f>
        <v>1800</v>
      </c>
      <c r="Y17">
        <f>800+800</f>
        <v>1600</v>
      </c>
      <c r="Z17">
        <f>800+600</f>
        <v>1400</v>
      </c>
      <c r="AA17">
        <v>800</v>
      </c>
      <c r="AC17" s="16" t="s">
        <v>11</v>
      </c>
      <c r="AD17" s="30">
        <f>[1]TABLES!AD17-[2]TABLES!AD17</f>
        <v>-973497</v>
      </c>
      <c r="AE17" s="30">
        <f>[1]TABLES!AE17-[2]TABLES!AE17</f>
        <v>-353583</v>
      </c>
      <c r="AF17" s="30">
        <f>[1]TABLES!AF17-[2]TABLES!AF17</f>
        <v>-73524</v>
      </c>
      <c r="AG17" s="30">
        <f>[1]TABLES!AG17-[2]TABLES!AG17</f>
        <v>85220</v>
      </c>
      <c r="AH17" s="30">
        <f>[1]TABLES!AH17-[2]TABLES!AH17</f>
        <v>63750</v>
      </c>
      <c r="AI17" s="30">
        <f>[1]TABLES!AI17-[2]TABLES!AI17</f>
        <v>62145</v>
      </c>
      <c r="AJ17" s="30">
        <f>[1]TABLES!AJ17-[2]TABLES!AJ17</f>
        <v>76800</v>
      </c>
      <c r="AK17" s="30">
        <f>[1]TABLES!AK17-[2]TABLES!AK17</f>
        <v>0</v>
      </c>
      <c r="AL17" s="31">
        <f>SUM(AD17:AK17)</f>
        <v>-1112689</v>
      </c>
      <c r="AV17" s="16" t="s">
        <v>11</v>
      </c>
      <c r="AW17" s="30">
        <f>[1]TABLES!AW17-[2]TABLES!AW17</f>
        <v>-4078.3567251461991</v>
      </c>
      <c r="AX17" s="30">
        <f>[1]TABLES!AX17-[2]TABLES!AX17</f>
        <v>-2123.3868312757204</v>
      </c>
      <c r="AY17" s="30">
        <f>[1]TABLES!AY17-[2]TABLES!AY17</f>
        <v>-1069.6111111111113</v>
      </c>
      <c r="AZ17" s="30">
        <f>[1]TABLES!AZ17-[2]TABLES!AZ17</f>
        <v>633.61111111111109</v>
      </c>
      <c r="BA17" s="30">
        <f>[1]TABLES!BA17-[2]TABLES!BA17</f>
        <v>955</v>
      </c>
      <c r="BB17" s="30">
        <f>[1]TABLES!BB17-[2]TABLES!BB17</f>
        <v>605.65573770491801</v>
      </c>
      <c r="BC17" s="30">
        <f>[1]TABLES!BC17-[2]TABLES!BC17</f>
        <v>130.04926108374389</v>
      </c>
      <c r="BD17" s="30">
        <f>[1]TABLES!BD17-[2]TABLES!BD17</f>
        <v>0</v>
      </c>
      <c r="BE17" s="31">
        <f>[1]TABLES!BE17-[2]TABLES!BE17</f>
        <v>-1942.5876362082777</v>
      </c>
    </row>
    <row r="18" spans="1:57" x14ac:dyDescent="0.25">
      <c r="A18" s="16" t="s">
        <v>12</v>
      </c>
      <c r="B18" s="17">
        <f>[1]TABLES!B18-[2]TABLES!B18</f>
        <v>349</v>
      </c>
      <c r="C18" s="17">
        <f>[1]TABLES!C18-[2]TABLES!C18</f>
        <v>56</v>
      </c>
      <c r="D18" s="17">
        <f>[1]TABLES!D18-[2]TABLES!D18</f>
        <v>52</v>
      </c>
      <c r="E18" s="17">
        <f>[1]TABLES!E18-[2]TABLES!E18</f>
        <v>26</v>
      </c>
      <c r="F18" s="17">
        <f>[1]TABLES!F18-[2]TABLES!F18</f>
        <v>21</v>
      </c>
      <c r="G18" s="17">
        <f>[1]TABLES!G18-[2]TABLES!G18</f>
        <v>48</v>
      </c>
      <c r="H18" s="17">
        <f>[1]TABLES!H18-[2]TABLES!H18</f>
        <v>455</v>
      </c>
      <c r="I18" s="17">
        <f>[1]TABLES!I18-[2]TABLES!I18</f>
        <v>-101</v>
      </c>
      <c r="J18" s="18">
        <f t="shared" ref="J18:J19" si="9">SUM(B18:I18)</f>
        <v>906</v>
      </c>
      <c r="T18" s="3" t="s">
        <v>12</v>
      </c>
      <c r="U18">
        <f t="shared" ref="U18:U19" si="10">800+2500</f>
        <v>3300</v>
      </c>
      <c r="V18">
        <f t="shared" ref="V18:V19" si="11">800+2000</f>
        <v>2800</v>
      </c>
      <c r="W18">
        <f t="shared" ref="W18:W19" si="12">800+1500</f>
        <v>2300</v>
      </c>
      <c r="X18">
        <f t="shared" ref="X18:X19" si="13">800+1000</f>
        <v>1800</v>
      </c>
      <c r="Y18">
        <f t="shared" ref="Y18:Y19" si="14">800+800</f>
        <v>1600</v>
      </c>
      <c r="Z18">
        <f t="shared" ref="Z18:Z19" si="15">800+600</f>
        <v>1400</v>
      </c>
      <c r="AA18">
        <v>800</v>
      </c>
      <c r="AC18" s="16" t="s">
        <v>12</v>
      </c>
      <c r="AD18" s="30">
        <f>[1]TABLES!AD18-[2]TABLES!AD18</f>
        <v>204940</v>
      </c>
      <c r="AE18" s="30">
        <f>[1]TABLES!AE18-[2]TABLES!AE18</f>
        <v>-97941</v>
      </c>
      <c r="AF18" s="30">
        <f>[1]TABLES!AF18-[2]TABLES!AF18</f>
        <v>88702</v>
      </c>
      <c r="AG18" s="30">
        <f>[1]TABLES!AG18-[2]TABLES!AG18</f>
        <v>164603</v>
      </c>
      <c r="AH18" s="30">
        <f>[1]TABLES!AH18-[2]TABLES!AH18</f>
        <v>127648</v>
      </c>
      <c r="AI18" s="30">
        <f>[1]TABLES!AI18-[2]TABLES!AI18</f>
        <v>207967</v>
      </c>
      <c r="AJ18" s="30">
        <f>[1]TABLES!AJ18-[2]TABLES!AJ18</f>
        <v>520482</v>
      </c>
      <c r="AK18" s="30">
        <f>[1]TABLES!AK18-[2]TABLES!AK18</f>
        <v>-62500</v>
      </c>
      <c r="AL18" s="31">
        <f t="shared" ref="AL18:AL19" si="16">SUM(AD18:AK18)</f>
        <v>1153901</v>
      </c>
      <c r="AV18" s="16" t="s">
        <v>12</v>
      </c>
      <c r="AW18" s="30">
        <f>[1]TABLES!AW18-[2]TABLES!AW18</f>
        <v>-3994.7679324894516</v>
      </c>
      <c r="AX18" s="30">
        <f>[1]TABLES!AX18-[2]TABLES!AX18</f>
        <v>-1018.9639999999999</v>
      </c>
      <c r="AY18" s="30">
        <f>[1]TABLES!AY18-[2]TABLES!AY18</f>
        <v>-180.69005847953213</v>
      </c>
      <c r="AZ18" s="30">
        <f>[1]TABLES!AZ18-[2]TABLES!AZ18</f>
        <v>705.40718562874258</v>
      </c>
      <c r="BA18" s="30">
        <f>[1]TABLES!BA18-[2]TABLES!BA18</f>
        <v>691.52941176470586</v>
      </c>
      <c r="BB18" s="30">
        <f>[1]TABLES!BB18-[2]TABLES!BB18</f>
        <v>673.52631578947364</v>
      </c>
      <c r="BC18" s="30">
        <f>[1]TABLES!BC18-[2]TABLES!BC18</f>
        <v>93.47789725209077</v>
      </c>
      <c r="BD18" s="30">
        <f>[1]TABLES!BD18-[2]TABLES!BD18</f>
        <v>-618.81188118811883</v>
      </c>
      <c r="BE18" s="31">
        <f>[1]TABLES!BE18-[2]TABLES!BE18</f>
        <v>-84.709578576155309</v>
      </c>
    </row>
    <row r="19" spans="1:57" x14ac:dyDescent="0.25">
      <c r="A19" s="16" t="s">
        <v>13</v>
      </c>
      <c r="B19" s="17">
        <f>[1]TABLES!B19-[2]TABLES!B19</f>
        <v>40</v>
      </c>
      <c r="C19" s="17">
        <f>[1]TABLES!C19-[2]TABLES!C19</f>
        <v>5</v>
      </c>
      <c r="D19" s="17">
        <f>[1]TABLES!D19-[2]TABLES!D19</f>
        <v>7</v>
      </c>
      <c r="E19" s="17">
        <f>[1]TABLES!E19-[2]TABLES!E19</f>
        <v>4</v>
      </c>
      <c r="F19" s="17">
        <f>[1]TABLES!F19-[2]TABLES!F19</f>
        <v>2</v>
      </c>
      <c r="G19" s="17">
        <f>[1]TABLES!G19-[2]TABLES!G19</f>
        <v>10</v>
      </c>
      <c r="H19" s="17">
        <f>[1]TABLES!H19-[2]TABLES!H19</f>
        <v>31</v>
      </c>
      <c r="I19" s="17">
        <f>[1]TABLES!I19-[2]TABLES!I19</f>
        <v>-4</v>
      </c>
      <c r="J19" s="18">
        <f t="shared" si="9"/>
        <v>95</v>
      </c>
      <c r="L19">
        <v>1419</v>
      </c>
      <c r="M19">
        <v>615</v>
      </c>
      <c r="N19">
        <v>394</v>
      </c>
      <c r="O19">
        <v>295</v>
      </c>
      <c r="P19">
        <v>216</v>
      </c>
      <c r="Q19">
        <v>350</v>
      </c>
      <c r="R19">
        <v>2037</v>
      </c>
      <c r="T19" s="3" t="s">
        <v>13</v>
      </c>
      <c r="U19">
        <f t="shared" si="10"/>
        <v>3300</v>
      </c>
      <c r="V19">
        <f t="shared" si="11"/>
        <v>2800</v>
      </c>
      <c r="W19">
        <f t="shared" si="12"/>
        <v>2300</v>
      </c>
      <c r="X19">
        <f t="shared" si="13"/>
        <v>1800</v>
      </c>
      <c r="Y19">
        <f t="shared" si="14"/>
        <v>1600</v>
      </c>
      <c r="Z19">
        <f t="shared" si="15"/>
        <v>1400</v>
      </c>
      <c r="AA19">
        <v>800</v>
      </c>
      <c r="AC19" s="16" t="s">
        <v>13</v>
      </c>
      <c r="AD19" s="30">
        <f>[1]TABLES!AD19-[2]TABLES!AD19</f>
        <v>-291656</v>
      </c>
      <c r="AE19" s="30">
        <f>[1]TABLES!AE19-[2]TABLES!AE19</f>
        <v>-86534</v>
      </c>
      <c r="AF19" s="30">
        <f>[1]TABLES!AF19-[2]TABLES!AF19</f>
        <v>27067</v>
      </c>
      <c r="AG19" s="30">
        <f>[1]TABLES!AG19-[2]TABLES!AG19</f>
        <v>11966</v>
      </c>
      <c r="AH19" s="30">
        <f>[1]TABLES!AH19-[2]TABLES!AH19</f>
        <v>14050</v>
      </c>
      <c r="AI19" s="30">
        <f>[1]TABLES!AI19-[2]TABLES!AI19</f>
        <v>27450</v>
      </c>
      <c r="AJ19" s="30">
        <f>[1]TABLES!AJ19-[2]TABLES!AJ19</f>
        <v>40400</v>
      </c>
      <c r="AK19" s="30">
        <f>[1]TABLES!AK19-[2]TABLES!AK19</f>
        <v>-2000</v>
      </c>
      <c r="AL19" s="31">
        <f t="shared" si="16"/>
        <v>-259257</v>
      </c>
      <c r="AM19" s="6">
        <f>SUM(AL17:AL19)</f>
        <v>-218045</v>
      </c>
      <c r="AV19" s="16" t="s">
        <v>13</v>
      </c>
      <c r="AW19" s="30">
        <f>[1]TABLES!AW19-[2]TABLES!AW19</f>
        <v>-4367.5876288659792</v>
      </c>
      <c r="AX19" s="30">
        <f>[1]TABLES!AX19-[2]TABLES!AX19</f>
        <v>-1933.3461538461543</v>
      </c>
      <c r="AY19" s="30">
        <f>[1]TABLES!AY19-[2]TABLES!AY19</f>
        <v>438.68000000000006</v>
      </c>
      <c r="AZ19" s="30">
        <f>[1]TABLES!AZ19-[2]TABLES!AZ19</f>
        <v>190.6400000000001</v>
      </c>
      <c r="BA19" s="30">
        <f>[1]TABLES!BA19-[2]TABLES!BA19</f>
        <v>986.36363636363637</v>
      </c>
      <c r="BB19" s="30">
        <f>[1]TABLES!BB19-[2]TABLES!BB19</f>
        <v>747.22222222222217</v>
      </c>
      <c r="BC19" s="30">
        <f>[1]TABLES!BC19-[2]TABLES!BC19</f>
        <v>139.28571428571433</v>
      </c>
      <c r="BD19" s="30">
        <f>[1]TABLES!BD19-[2]TABLES!BD19</f>
        <v>-500</v>
      </c>
      <c r="BE19" s="31">
        <f>[1]TABLES!BE19-[2]TABLES!BE19</f>
        <v>-1327.3052060708796</v>
      </c>
    </row>
    <row r="20" spans="1:57" x14ac:dyDescent="0.25">
      <c r="A20" s="16" t="s">
        <v>14</v>
      </c>
      <c r="B20" s="20">
        <f t="shared" ref="B20:H20" si="17">SUM(B17:B19)</f>
        <v>728</v>
      </c>
      <c r="C20" s="20">
        <f t="shared" si="17"/>
        <v>119</v>
      </c>
      <c r="D20" s="20">
        <f t="shared" si="17"/>
        <v>94</v>
      </c>
      <c r="E20" s="20">
        <f t="shared" si="17"/>
        <v>52</v>
      </c>
      <c r="F20" s="20">
        <f t="shared" si="17"/>
        <v>33</v>
      </c>
      <c r="G20" s="20">
        <f t="shared" si="17"/>
        <v>76</v>
      </c>
      <c r="H20" s="20">
        <f t="shared" si="17"/>
        <v>549</v>
      </c>
      <c r="I20" s="20">
        <f t="shared" ref="I20:J20" si="18">SUM(I17:I19)</f>
        <v>-105</v>
      </c>
      <c r="J20" s="21">
        <f t="shared" si="18"/>
        <v>1546</v>
      </c>
      <c r="L20">
        <f>SUM(B20:H20)</f>
        <v>1651</v>
      </c>
      <c r="T20" s="3" t="s">
        <v>19</v>
      </c>
      <c r="U20">
        <v>2500</v>
      </c>
      <c r="V20">
        <v>2000</v>
      </c>
      <c r="W20">
        <v>1500</v>
      </c>
      <c r="X20">
        <v>1000</v>
      </c>
      <c r="Y20">
        <v>800</v>
      </c>
      <c r="Z20">
        <v>600</v>
      </c>
      <c r="AA20">
        <v>0</v>
      </c>
      <c r="AC20" s="16" t="s">
        <v>14</v>
      </c>
      <c r="AD20" s="30">
        <f>SUM(AD17:AD19)</f>
        <v>-1060213</v>
      </c>
      <c r="AE20" s="30">
        <f t="shared" ref="AE20:AL20" si="19">SUM(AE17:AE19)</f>
        <v>-538058</v>
      </c>
      <c r="AF20" s="30">
        <f t="shared" si="19"/>
        <v>42245</v>
      </c>
      <c r="AG20" s="30">
        <f t="shared" si="19"/>
        <v>261789</v>
      </c>
      <c r="AH20" s="30">
        <f t="shared" si="19"/>
        <v>205448</v>
      </c>
      <c r="AI20" s="30">
        <f t="shared" si="19"/>
        <v>297562</v>
      </c>
      <c r="AJ20" s="30">
        <f t="shared" si="19"/>
        <v>637682</v>
      </c>
      <c r="AK20" s="30">
        <f t="shared" si="19"/>
        <v>-64500</v>
      </c>
      <c r="AL20" s="31">
        <f t="shared" si="19"/>
        <v>-218045</v>
      </c>
      <c r="AV20" s="16" t="s">
        <v>32</v>
      </c>
      <c r="AW20" s="30">
        <f>[1]TABLES!AW20-[2]TABLES!AW20</f>
        <v>-4088.090909090909</v>
      </c>
      <c r="AX20" s="30">
        <f>[1]TABLES!AX20-[2]TABLES!AX20</f>
        <v>-1598.6385321100915</v>
      </c>
      <c r="AY20" s="30">
        <f>[1]TABLES!AY20-[2]TABLES!AY20</f>
        <v>-511.63235294117658</v>
      </c>
      <c r="AZ20" s="30">
        <f>[1]TABLES!AZ20-[2]TABLES!AZ20</f>
        <v>637.0795454545455</v>
      </c>
      <c r="BA20" s="30">
        <f>[1]TABLES!BA20-[2]TABLES!BA20</f>
        <v>774.86294416243652</v>
      </c>
      <c r="BB20" s="30">
        <f>[1]TABLES!BB20-[2]TABLES!BB20</f>
        <v>663.75694444444446</v>
      </c>
      <c r="BC20" s="30">
        <f>[1]TABLES!BC20-[2]TABLES!BC20</f>
        <v>99.789844142785341</v>
      </c>
      <c r="BD20" s="30">
        <f>[1]TABLES!BD20-[2]TABLES!BD20</f>
        <v>-614.28571428571433</v>
      </c>
      <c r="BE20" s="31">
        <f>[1]TABLES!BE20-[2]TABLES!BE20</f>
        <v>-684.29340343152603</v>
      </c>
    </row>
    <row r="21" spans="1:57" x14ac:dyDescent="0.25">
      <c r="A21" s="16"/>
      <c r="B21" s="20"/>
      <c r="C21" s="20"/>
      <c r="D21" s="20"/>
      <c r="E21" s="20"/>
      <c r="F21" s="20"/>
      <c r="G21" s="20"/>
      <c r="H21" s="20"/>
      <c r="I21" s="20"/>
      <c r="J21" s="21"/>
      <c r="T21" s="3"/>
      <c r="AC21" s="16"/>
      <c r="AD21" s="32"/>
      <c r="AE21" s="32"/>
      <c r="AF21" s="32"/>
      <c r="AG21" s="32"/>
      <c r="AH21" s="32"/>
      <c r="AI21" s="32"/>
      <c r="AJ21" s="32"/>
      <c r="AK21" s="32"/>
      <c r="AL21" s="33"/>
      <c r="AV21" s="16"/>
      <c r="AW21" s="34"/>
      <c r="AX21" s="34"/>
      <c r="AY21" s="34"/>
      <c r="AZ21" s="34"/>
      <c r="BA21" s="34"/>
      <c r="BB21" s="34"/>
      <c r="BC21" s="34"/>
      <c r="BD21" s="34"/>
      <c r="BE21" s="35"/>
    </row>
    <row r="22" spans="1:57" x14ac:dyDescent="0.25">
      <c r="A22" s="15" t="s">
        <v>20</v>
      </c>
      <c r="B22" s="20"/>
      <c r="C22" s="20"/>
      <c r="D22" s="20"/>
      <c r="E22" s="20"/>
      <c r="F22" s="20"/>
      <c r="G22" s="20"/>
      <c r="H22" s="20"/>
      <c r="I22" s="20"/>
      <c r="J22" s="21"/>
      <c r="T22" t="s">
        <v>20</v>
      </c>
      <c r="AC22" s="15" t="s">
        <v>20</v>
      </c>
      <c r="AD22" s="32"/>
      <c r="AE22" s="32"/>
      <c r="AF22" s="32"/>
      <c r="AG22" s="32"/>
      <c r="AH22" s="32"/>
      <c r="AI22" s="32"/>
      <c r="AJ22" s="32"/>
      <c r="AK22" s="32"/>
      <c r="AL22" s="33"/>
      <c r="AV22" s="15" t="s">
        <v>20</v>
      </c>
      <c r="AW22" s="34"/>
      <c r="AX22" s="32"/>
      <c r="AY22" s="32"/>
      <c r="AZ22" s="32"/>
      <c r="BA22" s="32"/>
      <c r="BB22" s="32"/>
      <c r="BC22" s="32"/>
      <c r="BD22" s="32"/>
      <c r="BE22" s="33"/>
    </row>
    <row r="23" spans="1:57" x14ac:dyDescent="0.25">
      <c r="A23" s="16" t="s">
        <v>11</v>
      </c>
      <c r="B23" s="17">
        <f>[1]TABLES!B23-[2]TABLES!B23</f>
        <v>95</v>
      </c>
      <c r="C23" s="17">
        <f>[1]TABLES!C23-[2]TABLES!C23</f>
        <v>10</v>
      </c>
      <c r="D23" s="17">
        <f>[1]TABLES!D23-[2]TABLES!D23</f>
        <v>4</v>
      </c>
      <c r="E23" s="17">
        <f>[1]TABLES!E23-[2]TABLES!E23</f>
        <v>5</v>
      </c>
      <c r="F23" s="17">
        <f>[1]TABLES!F23-[2]TABLES!F23</f>
        <v>0</v>
      </c>
      <c r="G23" s="17">
        <f>[1]TABLES!G23-[2]TABLES!G23</f>
        <v>9</v>
      </c>
      <c r="H23" s="17">
        <f>[1]TABLES!H23-[2]TABLES!H23</f>
        <v>23</v>
      </c>
      <c r="I23" s="17">
        <f>[1]TABLES!I23-[2]TABLES!I23</f>
        <v>-6</v>
      </c>
      <c r="J23" s="18">
        <f>SUM(B23:I23)</f>
        <v>140</v>
      </c>
      <c r="T23" s="3" t="s">
        <v>11</v>
      </c>
      <c r="U23">
        <f>1000+2500</f>
        <v>3500</v>
      </c>
      <c r="V23">
        <f>1000+2000</f>
        <v>3000</v>
      </c>
      <c r="W23">
        <f>1000+1500</f>
        <v>2500</v>
      </c>
      <c r="X23">
        <f>1000+1000</f>
        <v>2000</v>
      </c>
      <c r="Y23">
        <f>1000+800</f>
        <v>1800</v>
      </c>
      <c r="Z23">
        <f>1000+600</f>
        <v>1600</v>
      </c>
      <c r="AA23">
        <v>1000</v>
      </c>
      <c r="AC23" s="16" t="s">
        <v>11</v>
      </c>
      <c r="AD23" s="30">
        <f>[1]TABLES!AD23-[2]TABLES!AD23</f>
        <v>-391010</v>
      </c>
      <c r="AE23" s="30">
        <f>[1]TABLES!AE23-[2]TABLES!AE23</f>
        <v>-95145</v>
      </c>
      <c r="AF23" s="30">
        <f>[1]TABLES!AF23-[2]TABLES!AF23</f>
        <v>-42954</v>
      </c>
      <c r="AG23" s="30">
        <f>[1]TABLES!AG23-[2]TABLES!AG23</f>
        <v>29784</v>
      </c>
      <c r="AH23" s="30">
        <f>[1]TABLES!AH23-[2]TABLES!AH23</f>
        <v>25600</v>
      </c>
      <c r="AI23" s="30">
        <f>[1]TABLES!AI23-[2]TABLES!AI23</f>
        <v>35050</v>
      </c>
      <c r="AJ23" s="30">
        <f>[1]TABLES!AJ23-[2]TABLES!AJ23</f>
        <v>61000</v>
      </c>
      <c r="AK23" s="30">
        <f>[1]TABLES!AK23-[2]TABLES!AK23</f>
        <v>-4250</v>
      </c>
      <c r="AL23" s="31">
        <f>SUM(AD23:AK23)</f>
        <v>-381925</v>
      </c>
      <c r="AV23" s="16" t="s">
        <v>11</v>
      </c>
      <c r="AW23" s="30">
        <f>[1]TABLES!AW23-[2]TABLES!AW23</f>
        <v>-4110.852272727273</v>
      </c>
      <c r="AX23" s="30">
        <f>[1]TABLES!AX23-[2]TABLES!AX23</f>
        <v>-1604.4230769230771</v>
      </c>
      <c r="AY23" s="30">
        <f>[1]TABLES!AY23-[2]TABLES!AY23</f>
        <v>-1080.6938775510203</v>
      </c>
      <c r="AZ23" s="30">
        <f>[1]TABLES!AZ23-[2]TABLES!AZ23</f>
        <v>565.25714285714275</v>
      </c>
      <c r="BA23" s="30">
        <f>[1]TABLES!BA23-[2]TABLES!BA23</f>
        <v>1163.6363636363635</v>
      </c>
      <c r="BB23" s="30">
        <f>[1]TABLES!BB23-[2]TABLES!BB23</f>
        <v>860.41666666666663</v>
      </c>
      <c r="BC23" s="30">
        <f>[1]TABLES!BC23-[2]TABLES!BC23</f>
        <v>314.04958677685954</v>
      </c>
      <c r="BD23" s="30">
        <f>[1]TABLES!BD23-[2]TABLES!BD23</f>
        <v>-708.33333333333337</v>
      </c>
      <c r="BE23" s="31">
        <f>[1]TABLES!BE23-[2]TABLES!BE23</f>
        <v>-1446.6053279464682</v>
      </c>
    </row>
    <row r="24" spans="1:57" x14ac:dyDescent="0.25">
      <c r="A24" s="16" t="s">
        <v>12</v>
      </c>
      <c r="B24" s="17">
        <f>[1]TABLES!B24-[2]TABLES!B24</f>
        <v>220</v>
      </c>
      <c r="C24" s="17">
        <f>[1]TABLES!C24-[2]TABLES!C24</f>
        <v>37</v>
      </c>
      <c r="D24" s="17">
        <f>[1]TABLES!D24-[2]TABLES!D24</f>
        <v>21</v>
      </c>
      <c r="E24" s="17">
        <f>[1]TABLES!E24-[2]TABLES!E24</f>
        <v>16</v>
      </c>
      <c r="F24" s="17">
        <f>[1]TABLES!F24-[2]TABLES!F24</f>
        <v>12</v>
      </c>
      <c r="G24" s="17">
        <f>[1]TABLES!G24-[2]TABLES!G24</f>
        <v>39</v>
      </c>
      <c r="H24" s="17">
        <f>[1]TABLES!H24-[2]TABLES!H24</f>
        <v>208</v>
      </c>
      <c r="I24" s="17">
        <f>[1]TABLES!I24-[2]TABLES!I24</f>
        <v>-119</v>
      </c>
      <c r="J24" s="18">
        <f t="shared" ref="J24:J25" si="20">SUM(B24:I24)</f>
        <v>434</v>
      </c>
      <c r="T24" s="3" t="s">
        <v>12</v>
      </c>
      <c r="U24">
        <f t="shared" ref="U24:U25" si="21">1000+2500</f>
        <v>3500</v>
      </c>
      <c r="V24">
        <f t="shared" ref="V24:V25" si="22">1000+2000</f>
        <v>3000</v>
      </c>
      <c r="W24">
        <f t="shared" ref="W24:W25" si="23">1000+1500</f>
        <v>2500</v>
      </c>
      <c r="X24">
        <f t="shared" ref="X24:X25" si="24">1000+1000</f>
        <v>2000</v>
      </c>
      <c r="Y24">
        <f t="shared" ref="Y24:Y25" si="25">1000+800</f>
        <v>1800</v>
      </c>
      <c r="Z24">
        <f t="shared" ref="Z24:Z25" si="26">1000+600</f>
        <v>1600</v>
      </c>
      <c r="AA24">
        <v>1000</v>
      </c>
      <c r="AC24" s="16" t="s">
        <v>12</v>
      </c>
      <c r="AD24" s="30">
        <f>[1]TABLES!AD24-[2]TABLES!AD24</f>
        <v>-163401</v>
      </c>
      <c r="AE24" s="30">
        <f>[1]TABLES!AE24-[2]TABLES!AE24</f>
        <v>-160175</v>
      </c>
      <c r="AF24" s="30">
        <f>[1]TABLES!AF24-[2]TABLES!AF24</f>
        <v>36250</v>
      </c>
      <c r="AG24" s="30">
        <f>[1]TABLES!AG24-[2]TABLES!AG24</f>
        <v>113235</v>
      </c>
      <c r="AH24" s="30">
        <f>[1]TABLES!AH24-[2]TABLES!AH24</f>
        <v>109370</v>
      </c>
      <c r="AI24" s="30">
        <f>[1]TABLES!AI24-[2]TABLES!AI24</f>
        <v>223347</v>
      </c>
      <c r="AJ24" s="30">
        <f>[1]TABLES!AJ24-[2]TABLES!AJ24</f>
        <v>721000</v>
      </c>
      <c r="AK24" s="30">
        <f>[1]TABLES!AK24-[2]TABLES!AK24</f>
        <v>-78000</v>
      </c>
      <c r="AL24" s="31">
        <f t="shared" ref="AL24:AL25" si="27">SUM(AD24:AK24)</f>
        <v>801626</v>
      </c>
      <c r="AV24" s="16" t="s">
        <v>12</v>
      </c>
      <c r="AW24" s="30">
        <f>[1]TABLES!AW24-[2]TABLES!AW24</f>
        <v>-4204.5090090090089</v>
      </c>
      <c r="AX24" s="30">
        <f>[1]TABLES!AX24-[2]TABLES!AX24</f>
        <v>-1457.9301075268813</v>
      </c>
      <c r="AY24" s="30">
        <f>[1]TABLES!AY24-[2]TABLES!AY24</f>
        <v>-131.04838709677415</v>
      </c>
      <c r="AZ24" s="30">
        <f>[1]TABLES!AZ24-[2]TABLES!AZ24</f>
        <v>688.43220338983042</v>
      </c>
      <c r="BA24" s="30">
        <f>[1]TABLES!BA24-[2]TABLES!BA24</f>
        <v>790.72072072072069</v>
      </c>
      <c r="BB24" s="30">
        <f>[1]TABLES!BB24-[2]TABLES!BB24</f>
        <v>856.10106382978722</v>
      </c>
      <c r="BC24" s="30">
        <f>[1]TABLES!BC24-[2]TABLES!BC24</f>
        <v>315.69230769230774</v>
      </c>
      <c r="BD24" s="30">
        <f>[1]TABLES!BD24-[2]TABLES!BD24</f>
        <v>-655.46218487394958</v>
      </c>
      <c r="BE24" s="31">
        <f>[1]TABLES!BE24-[2]TABLES!BE24</f>
        <v>26.370361230973231</v>
      </c>
    </row>
    <row r="25" spans="1:57" x14ac:dyDescent="0.25">
      <c r="A25" s="16" t="s">
        <v>13</v>
      </c>
      <c r="B25" s="17">
        <f>[1]TABLES!B25-[2]TABLES!B25</f>
        <v>29</v>
      </c>
      <c r="C25" s="17">
        <f>[1]TABLES!C25-[2]TABLES!C25</f>
        <v>6</v>
      </c>
      <c r="D25" s="17">
        <f>[1]TABLES!D25-[2]TABLES!D25</f>
        <v>1</v>
      </c>
      <c r="E25" s="17">
        <f>[1]TABLES!E25-[2]TABLES!E25</f>
        <v>1</v>
      </c>
      <c r="F25" s="17">
        <f>[1]TABLES!F25-[2]TABLES!F25</f>
        <v>1</v>
      </c>
      <c r="G25" s="17">
        <f>[1]TABLES!G25-[2]TABLES!G25</f>
        <v>1</v>
      </c>
      <c r="H25" s="17">
        <f>[1]TABLES!H25-[2]TABLES!H25</f>
        <v>121</v>
      </c>
      <c r="I25" s="17">
        <f>[1]TABLES!I25-[2]TABLES!I25</f>
        <v>-10</v>
      </c>
      <c r="J25" s="18">
        <f t="shared" si="20"/>
        <v>150</v>
      </c>
      <c r="L25">
        <v>765</v>
      </c>
      <c r="M25">
        <v>335</v>
      </c>
      <c r="N25">
        <v>207</v>
      </c>
      <c r="O25">
        <v>186</v>
      </c>
      <c r="P25">
        <v>142</v>
      </c>
      <c r="Q25">
        <v>271</v>
      </c>
      <c r="R25">
        <v>1654</v>
      </c>
      <c r="T25" s="3" t="s">
        <v>13</v>
      </c>
      <c r="U25">
        <f t="shared" si="21"/>
        <v>3500</v>
      </c>
      <c r="V25">
        <f t="shared" si="22"/>
        <v>3000</v>
      </c>
      <c r="W25">
        <f t="shared" si="23"/>
        <v>2500</v>
      </c>
      <c r="X25">
        <f t="shared" si="24"/>
        <v>2000</v>
      </c>
      <c r="Y25">
        <f t="shared" si="25"/>
        <v>1800</v>
      </c>
      <c r="Z25">
        <f t="shared" si="26"/>
        <v>1600</v>
      </c>
      <c r="AA25">
        <v>1000</v>
      </c>
      <c r="AC25" s="16" t="s">
        <v>13</v>
      </c>
      <c r="AD25" s="30">
        <f>[1]TABLES!AD25-[2]TABLES!AD25</f>
        <v>-112954</v>
      </c>
      <c r="AE25" s="30">
        <f>[1]TABLES!AE25-[2]TABLES!AE25</f>
        <v>-82165</v>
      </c>
      <c r="AF25" s="30">
        <f>[1]TABLES!AF25-[2]TABLES!AF25</f>
        <v>6274</v>
      </c>
      <c r="AG25" s="30">
        <f>[1]TABLES!AG25-[2]TABLES!AG25</f>
        <v>5656</v>
      </c>
      <c r="AH25" s="30">
        <f>[1]TABLES!AH25-[2]TABLES!AH25</f>
        <v>8300</v>
      </c>
      <c r="AI25" s="30">
        <f>[1]TABLES!AI25-[2]TABLES!AI25</f>
        <v>10422</v>
      </c>
      <c r="AJ25" s="30">
        <f>[1]TABLES!AJ25-[2]TABLES!AJ25</f>
        <v>58000</v>
      </c>
      <c r="AK25" s="30">
        <f>[1]TABLES!AK25-[2]TABLES!AK25</f>
        <v>-6000</v>
      </c>
      <c r="AL25" s="31">
        <f t="shared" si="27"/>
        <v>-112467</v>
      </c>
      <c r="AM25" s="6">
        <f>SUM(AL23:AL25)</f>
        <v>307234</v>
      </c>
      <c r="AV25" s="16" t="s">
        <v>13</v>
      </c>
      <c r="AW25" s="30">
        <f>[1]TABLES!AW25-[2]TABLES!AW25</f>
        <v>-4046.3018867924529</v>
      </c>
      <c r="AX25" s="30">
        <f>[1]TABLES!AX25-[2]TABLES!AX25</f>
        <v>-2568.333333333333</v>
      </c>
      <c r="AY25" s="30">
        <f>[1]TABLES!AY25-[2]TABLES!AY25</f>
        <v>188.69999999999982</v>
      </c>
      <c r="AZ25" s="30">
        <f>[1]TABLES!AZ25-[2]TABLES!AZ25</f>
        <v>304.66666666666674</v>
      </c>
      <c r="BA25" s="30">
        <f>[1]TABLES!BA25-[2]TABLES!BA25</f>
        <v>1300</v>
      </c>
      <c r="BB25" s="30">
        <f>[1]TABLES!BB25-[2]TABLES!BB25</f>
        <v>464.31578947368416</v>
      </c>
      <c r="BC25" s="30">
        <f>[1]TABLES!BC25-[2]TABLES!BC25</f>
        <v>-5727.272727272727</v>
      </c>
      <c r="BD25" s="30">
        <f>[1]TABLES!BD25-[2]TABLES!BD25</f>
        <v>-600</v>
      </c>
      <c r="BE25" s="31">
        <f>[1]TABLES!BE25-[2]TABLES!BE25</f>
        <v>-2544.4152955797517</v>
      </c>
    </row>
    <row r="26" spans="1:57" x14ac:dyDescent="0.25">
      <c r="A26" s="16" t="s">
        <v>14</v>
      </c>
      <c r="B26" s="20">
        <f t="shared" ref="B26:H26" si="28">SUM(B23:B25)</f>
        <v>344</v>
      </c>
      <c r="C26" s="20">
        <f t="shared" si="28"/>
        <v>53</v>
      </c>
      <c r="D26" s="20">
        <f t="shared" si="28"/>
        <v>26</v>
      </c>
      <c r="E26" s="20">
        <f t="shared" si="28"/>
        <v>22</v>
      </c>
      <c r="F26" s="20">
        <f t="shared" si="28"/>
        <v>13</v>
      </c>
      <c r="G26" s="20">
        <f t="shared" si="28"/>
        <v>49</v>
      </c>
      <c r="H26" s="20">
        <f t="shared" si="28"/>
        <v>352</v>
      </c>
      <c r="I26" s="20">
        <f t="shared" ref="I26:J26" si="29">SUM(I23:I25)</f>
        <v>-135</v>
      </c>
      <c r="J26" s="21">
        <f t="shared" si="29"/>
        <v>724</v>
      </c>
      <c r="L26">
        <f>SUM(B26:H26)</f>
        <v>859</v>
      </c>
      <c r="T26" s="3" t="s">
        <v>19</v>
      </c>
      <c r="U26">
        <v>2500</v>
      </c>
      <c r="V26">
        <v>2000</v>
      </c>
      <c r="W26">
        <v>1500</v>
      </c>
      <c r="X26">
        <v>1000</v>
      </c>
      <c r="Y26">
        <v>800</v>
      </c>
      <c r="Z26">
        <v>600</v>
      </c>
      <c r="AA26">
        <v>0</v>
      </c>
      <c r="AC26" s="16" t="s">
        <v>14</v>
      </c>
      <c r="AD26" s="30">
        <f>SUM(AD23:AD25)</f>
        <v>-667365</v>
      </c>
      <c r="AE26" s="30">
        <f t="shared" ref="AE26:AL26" si="30">SUM(AE23:AE25)</f>
        <v>-337485</v>
      </c>
      <c r="AF26" s="30">
        <f t="shared" si="30"/>
        <v>-430</v>
      </c>
      <c r="AG26" s="30">
        <f t="shared" si="30"/>
        <v>148675</v>
      </c>
      <c r="AH26" s="30">
        <f t="shared" si="30"/>
        <v>143270</v>
      </c>
      <c r="AI26" s="30">
        <f t="shared" si="30"/>
        <v>268819</v>
      </c>
      <c r="AJ26" s="30">
        <f t="shared" si="30"/>
        <v>840000</v>
      </c>
      <c r="AK26" s="30">
        <f t="shared" si="30"/>
        <v>-88250</v>
      </c>
      <c r="AL26" s="31">
        <f t="shared" si="30"/>
        <v>307234</v>
      </c>
      <c r="AV26" s="16" t="s">
        <v>32</v>
      </c>
      <c r="AW26" s="30">
        <f>[1]TABLES!AW26-[2]TABLES!AW26</f>
        <v>-4149.3680709534365</v>
      </c>
      <c r="AX26" s="30">
        <f>[1]TABLES!AX26-[2]TABLES!AX26</f>
        <v>-1638.5643564356433</v>
      </c>
      <c r="AY26" s="30">
        <f>[1]TABLES!AY26-[2]TABLES!AY26</f>
        <v>-339.01554404145099</v>
      </c>
      <c r="AZ26" s="30">
        <f>[1]TABLES!AZ26-[2]TABLES!AZ26</f>
        <v>634.39393939393949</v>
      </c>
      <c r="BA26" s="30">
        <f>[1]TABLES!BA26-[2]TABLES!BA26</f>
        <v>868.62318840579712</v>
      </c>
      <c r="BB26" s="30">
        <f>[1]TABLES!BB26-[2]TABLES!BB26</f>
        <v>824.32467532467535</v>
      </c>
      <c r="BC26" s="30">
        <f>[1]TABLES!BC26-[2]TABLES!BC26</f>
        <v>277.74615822424585</v>
      </c>
      <c r="BD26" s="30">
        <f>[1]TABLES!BD26-[2]TABLES!BD26</f>
        <v>-653.7037037037037</v>
      </c>
      <c r="BE26" s="31">
        <f>[1]TABLES!BE26-[2]TABLES!BE26</f>
        <v>-307.12684796588155</v>
      </c>
    </row>
    <row r="27" spans="1:57" x14ac:dyDescent="0.25">
      <c r="A27" s="16"/>
      <c r="B27" s="20"/>
      <c r="C27" s="20"/>
      <c r="D27" s="20"/>
      <c r="E27" s="20"/>
      <c r="F27" s="20"/>
      <c r="G27" s="20"/>
      <c r="H27" s="20"/>
      <c r="I27" s="20"/>
      <c r="J27" s="21"/>
      <c r="T27" s="3"/>
      <c r="AC27" s="16"/>
      <c r="AD27" s="32"/>
      <c r="AE27" s="32"/>
      <c r="AF27" s="32"/>
      <c r="AG27" s="32"/>
      <c r="AH27" s="32"/>
      <c r="AI27" s="32"/>
      <c r="AJ27" s="32"/>
      <c r="AK27" s="32"/>
      <c r="AL27" s="33"/>
      <c r="AV27" s="16"/>
      <c r="AW27" s="34"/>
      <c r="AX27" s="34"/>
      <c r="AY27" s="34"/>
      <c r="AZ27" s="34"/>
      <c r="BA27" s="34"/>
      <c r="BB27" s="34"/>
      <c r="BC27" s="34"/>
      <c r="BD27" s="34"/>
      <c r="BE27" s="35"/>
    </row>
    <row r="28" spans="1:57" x14ac:dyDescent="0.25">
      <c r="A28" s="15" t="s">
        <v>21</v>
      </c>
      <c r="B28" s="20"/>
      <c r="C28" s="20"/>
      <c r="D28" s="20"/>
      <c r="E28" s="20"/>
      <c r="F28" s="20"/>
      <c r="G28" s="20"/>
      <c r="H28" s="20"/>
      <c r="I28" s="20"/>
      <c r="J28" s="21"/>
      <c r="T28" t="s">
        <v>21</v>
      </c>
      <c r="AC28" s="15" t="s">
        <v>21</v>
      </c>
      <c r="AD28" s="32"/>
      <c r="AE28" s="32"/>
      <c r="AF28" s="32"/>
      <c r="AG28" s="32"/>
      <c r="AH28" s="32"/>
      <c r="AI28" s="32"/>
      <c r="AJ28" s="32"/>
      <c r="AK28" s="32"/>
      <c r="AL28" s="33"/>
      <c r="AV28" s="15" t="s">
        <v>21</v>
      </c>
      <c r="AW28" s="34"/>
      <c r="AX28" s="32"/>
      <c r="AY28" s="32"/>
      <c r="AZ28" s="32"/>
      <c r="BA28" s="32"/>
      <c r="BB28" s="32"/>
      <c r="BC28" s="32"/>
      <c r="BD28" s="32"/>
      <c r="BE28" s="33"/>
    </row>
    <row r="29" spans="1:57" x14ac:dyDescent="0.25">
      <c r="A29" s="16" t="s">
        <v>11</v>
      </c>
      <c r="B29" s="17">
        <f>[1]TABLES!B29-[2]TABLES!B29</f>
        <v>17</v>
      </c>
      <c r="C29" s="17">
        <f>[1]TABLES!C29-[2]TABLES!C29</f>
        <v>1</v>
      </c>
      <c r="D29" s="17">
        <f>[1]TABLES!D29-[2]TABLES!D29</f>
        <v>3</v>
      </c>
      <c r="E29" s="17">
        <f>[1]TABLES!E29-[2]TABLES!E29</f>
        <v>1</v>
      </c>
      <c r="F29" s="17">
        <f>[1]TABLES!F29-[2]TABLES!F29</f>
        <v>1</v>
      </c>
      <c r="G29" s="17">
        <f>[1]TABLES!G29-[2]TABLES!G29</f>
        <v>3</v>
      </c>
      <c r="H29" s="17">
        <f>[1]TABLES!H29-[2]TABLES!H29</f>
        <v>4</v>
      </c>
      <c r="I29" s="17">
        <f>[1]TABLES!I29-[2]TABLES!I29</f>
        <v>-3</v>
      </c>
      <c r="J29" s="18">
        <f>SUM(B29:I29)</f>
        <v>27</v>
      </c>
      <c r="T29" s="3" t="s">
        <v>11</v>
      </c>
      <c r="U29">
        <f>2000+2500</f>
        <v>4500</v>
      </c>
      <c r="V29">
        <f>2000+2000</f>
        <v>4000</v>
      </c>
      <c r="W29">
        <f>2000+1500</f>
        <v>3500</v>
      </c>
      <c r="X29">
        <f>2000+1000</f>
        <v>3000</v>
      </c>
      <c r="Y29">
        <f>2000+800</f>
        <v>2800</v>
      </c>
      <c r="Z29">
        <f>2000+600</f>
        <v>2600</v>
      </c>
      <c r="AA29">
        <v>2000</v>
      </c>
      <c r="AC29" s="16" t="s">
        <v>11</v>
      </c>
      <c r="AD29" s="30">
        <f>[1]TABLES!AD29-[2]TABLES!AD29</f>
        <v>-12820</v>
      </c>
      <c r="AE29" s="30">
        <f>[1]TABLES!AE29-[2]TABLES!AE29</f>
        <v>-64546</v>
      </c>
      <c r="AF29" s="30">
        <f>[1]TABLES!AF29-[2]TABLES!AF29</f>
        <v>-8650</v>
      </c>
      <c r="AG29" s="30">
        <f>[1]TABLES!AG29-[2]TABLES!AG29</f>
        <v>11750</v>
      </c>
      <c r="AH29" s="30">
        <f>[1]TABLES!AH29-[2]TABLES!AH29</f>
        <v>-392</v>
      </c>
      <c r="AI29" s="30">
        <f>[1]TABLES!AI29-[2]TABLES!AI29</f>
        <v>16150</v>
      </c>
      <c r="AJ29" s="30">
        <f>[1]TABLES!AJ29-[2]TABLES!AJ29</f>
        <v>1250</v>
      </c>
      <c r="AK29" s="30">
        <f>[1]TABLES!AK29-[2]TABLES!AK29</f>
        <v>-6750</v>
      </c>
      <c r="AL29" s="31">
        <f>SUM(AD29:AK29)</f>
        <v>-64008</v>
      </c>
      <c r="AV29" s="16" t="s">
        <v>11</v>
      </c>
      <c r="AW29" s="30">
        <f>[1]TABLES!AW29-[2]TABLES!AW29</f>
        <v>-2030</v>
      </c>
      <c r="AX29" s="30">
        <f>[1]TABLES!AX29-[2]TABLES!AX29</f>
        <v>-2980.260869565217</v>
      </c>
      <c r="AY29" s="30">
        <f>[1]TABLES!AY29-[2]TABLES!AY29</f>
        <v>-957.5</v>
      </c>
      <c r="AZ29" s="30">
        <f>[1]TABLES!AZ29-[2]TABLES!AZ29</f>
        <v>1458.3333333333333</v>
      </c>
      <c r="BA29" s="30">
        <f>[1]TABLES!BA29-[2]TABLES!BA29</f>
        <v>-266</v>
      </c>
      <c r="BB29" s="30">
        <f>[1]TABLES!BB29-[2]TABLES!BB29</f>
        <v>759.09090909090901</v>
      </c>
      <c r="BC29" s="30">
        <f>[1]TABLES!BC29-[2]TABLES!BC29</f>
        <v>-120.53571428571422</v>
      </c>
      <c r="BD29" s="30">
        <f>[1]TABLES!BD29-[2]TABLES!BD29</f>
        <v>-2250</v>
      </c>
      <c r="BE29" s="31">
        <f>[1]TABLES!BE29-[2]TABLES!BE29</f>
        <v>-873.52803394625153</v>
      </c>
    </row>
    <row r="30" spans="1:57" x14ac:dyDescent="0.25">
      <c r="A30" s="16" t="s">
        <v>12</v>
      </c>
      <c r="B30" s="17">
        <f>[1]TABLES!B30-[2]TABLES!B30</f>
        <v>51</v>
      </c>
      <c r="C30" s="17">
        <f>[1]TABLES!C30-[2]TABLES!C30</f>
        <v>13</v>
      </c>
      <c r="D30" s="17">
        <f>[1]TABLES!D30-[2]TABLES!D30</f>
        <v>11</v>
      </c>
      <c r="E30" s="17">
        <f>[1]TABLES!E30-[2]TABLES!E30</f>
        <v>4</v>
      </c>
      <c r="F30" s="17">
        <f>[1]TABLES!F30-[2]TABLES!F30</f>
        <v>6</v>
      </c>
      <c r="G30" s="17">
        <f>[1]TABLES!G30-[2]TABLES!G30</f>
        <v>12</v>
      </c>
      <c r="H30" s="17">
        <f>[1]TABLES!H30-[2]TABLES!H30</f>
        <v>154</v>
      </c>
      <c r="I30" s="17">
        <f>[1]TABLES!I30-[2]TABLES!I30</f>
        <v>-211</v>
      </c>
      <c r="J30" s="18">
        <f t="shared" ref="J30:J31" si="31">SUM(B30:I30)</f>
        <v>40</v>
      </c>
      <c r="T30" s="3" t="s">
        <v>12</v>
      </c>
      <c r="U30">
        <f t="shared" ref="U30:U31" si="32">2000+2500</f>
        <v>4500</v>
      </c>
      <c r="V30">
        <f t="shared" ref="V30:V31" si="33">2000+2000</f>
        <v>4000</v>
      </c>
      <c r="W30">
        <f t="shared" ref="W30:W31" si="34">2000+1500</f>
        <v>3500</v>
      </c>
      <c r="X30">
        <f t="shared" ref="X30:X31" si="35">2000+1000</f>
        <v>3000</v>
      </c>
      <c r="Y30">
        <f t="shared" ref="Y30:Y31" si="36">2000+800</f>
        <v>2800</v>
      </c>
      <c r="Z30">
        <f t="shared" ref="Z30:Z31" si="37">2000+600</f>
        <v>2600</v>
      </c>
      <c r="AA30">
        <v>2000</v>
      </c>
      <c r="AC30" s="16" t="s">
        <v>12</v>
      </c>
      <c r="AD30" s="30">
        <f>[1]TABLES!AD30-[2]TABLES!AD30</f>
        <v>-96546</v>
      </c>
      <c r="AE30" s="30">
        <f>[1]TABLES!AE30-[2]TABLES!AE30</f>
        <v>-105312</v>
      </c>
      <c r="AF30" s="30">
        <f>[1]TABLES!AF30-[2]TABLES!AF30</f>
        <v>20461</v>
      </c>
      <c r="AG30" s="30">
        <f>[1]TABLES!AG30-[2]TABLES!AG30</f>
        <v>67968</v>
      </c>
      <c r="AH30" s="30">
        <f>[1]TABLES!AH30-[2]TABLES!AH30</f>
        <v>55383</v>
      </c>
      <c r="AI30" s="30">
        <f>[1]TABLES!AI30-[2]TABLES!AI30</f>
        <v>138454</v>
      </c>
      <c r="AJ30" s="30">
        <f>[1]TABLES!AJ30-[2]TABLES!AJ30</f>
        <v>339198</v>
      </c>
      <c r="AK30" s="30">
        <f>[1]TABLES!AK30-[2]TABLES!AK30</f>
        <v>-415094</v>
      </c>
      <c r="AL30" s="31">
        <f t="shared" ref="AL30:AL31" si="38">SUM(AD30:AK30)</f>
        <v>4512</v>
      </c>
      <c r="AV30" s="16" t="s">
        <v>12</v>
      </c>
      <c r="AW30" s="30">
        <f>[1]TABLES!AW30-[2]TABLES!AW30</f>
        <v>-1606.1379310344828</v>
      </c>
      <c r="AX30" s="30">
        <f>[1]TABLES!AX30-[2]TABLES!AX30</f>
        <v>-1048.7466666666669</v>
      </c>
      <c r="AY30" s="30">
        <f>[1]TABLES!AY30-[2]TABLES!AY30</f>
        <v>-140.9296875</v>
      </c>
      <c r="AZ30" s="30">
        <f>[1]TABLES!AZ30-[2]TABLES!AZ30</f>
        <v>595.40425531914889</v>
      </c>
      <c r="BA30" s="30">
        <f>[1]TABLES!BA30-[2]TABLES!BA30</f>
        <v>423.98901098901115</v>
      </c>
      <c r="BB30" s="30">
        <f>[1]TABLES!BB30-[2]TABLES!BB30</f>
        <v>609.39772727272725</v>
      </c>
      <c r="BC30" s="30">
        <f>[1]TABLES!BC30-[2]TABLES!BC30</f>
        <v>15.285644292013785</v>
      </c>
      <c r="BD30" s="30">
        <f>[1]TABLES!BD30-[2]TABLES!BD30</f>
        <v>-1967.2701421800948</v>
      </c>
      <c r="BE30" s="31">
        <f>[1]TABLES!BE30-[2]TABLES!BE30</f>
        <v>-30.412259312443439</v>
      </c>
    </row>
    <row r="31" spans="1:57" x14ac:dyDescent="0.25">
      <c r="A31" s="16" t="s">
        <v>13</v>
      </c>
      <c r="B31" s="17">
        <f>[1]TABLES!B31-[2]TABLES!B31</f>
        <v>7</v>
      </c>
      <c r="C31" s="17">
        <f>[1]TABLES!C31-[2]TABLES!C31</f>
        <v>2</v>
      </c>
      <c r="D31" s="17">
        <f>[1]TABLES!D31-[2]TABLES!D31</f>
        <v>1</v>
      </c>
      <c r="E31" s="17">
        <f>[1]TABLES!E31-[2]TABLES!E31</f>
        <v>2</v>
      </c>
      <c r="F31" s="17">
        <f>[1]TABLES!F31-[2]TABLES!F31</f>
        <v>1</v>
      </c>
      <c r="G31" s="17">
        <f>[1]TABLES!G31-[2]TABLES!G31</f>
        <v>1</v>
      </c>
      <c r="H31" s="17">
        <f>[1]TABLES!H31-[2]TABLES!H31</f>
        <v>19</v>
      </c>
      <c r="I31" s="17">
        <f>[1]TABLES!I31-[2]TABLES!I31</f>
        <v>-15</v>
      </c>
      <c r="J31" s="18">
        <f t="shared" si="31"/>
        <v>18</v>
      </c>
      <c r="L31">
        <v>358</v>
      </c>
      <c r="M31">
        <v>208</v>
      </c>
      <c r="N31">
        <v>180</v>
      </c>
      <c r="O31">
        <v>125</v>
      </c>
      <c r="P31">
        <v>120</v>
      </c>
      <c r="Q31">
        <v>208</v>
      </c>
      <c r="R31">
        <v>1964</v>
      </c>
      <c r="T31" s="3" t="s">
        <v>13</v>
      </c>
      <c r="U31">
        <f t="shared" si="32"/>
        <v>4500</v>
      </c>
      <c r="V31">
        <f t="shared" si="33"/>
        <v>4000</v>
      </c>
      <c r="W31">
        <f t="shared" si="34"/>
        <v>3500</v>
      </c>
      <c r="X31">
        <f t="shared" si="35"/>
        <v>3000</v>
      </c>
      <c r="Y31">
        <f t="shared" si="36"/>
        <v>2800</v>
      </c>
      <c r="Z31">
        <f t="shared" si="37"/>
        <v>2600</v>
      </c>
      <c r="AA31">
        <v>2000</v>
      </c>
      <c r="AC31" s="16" t="s">
        <v>13</v>
      </c>
      <c r="AD31" s="30">
        <f>[1]TABLES!AD31-[2]TABLES!AD31</f>
        <v>-81733</v>
      </c>
      <c r="AE31" s="30">
        <f>[1]TABLES!AE31-[2]TABLES!AE31</f>
        <v>-13130</v>
      </c>
      <c r="AF31" s="30">
        <f>[1]TABLES!AF31-[2]TABLES!AF31</f>
        <v>-20057</v>
      </c>
      <c r="AG31" s="30">
        <f>[1]TABLES!AG31-[2]TABLES!AG31</f>
        <v>7594</v>
      </c>
      <c r="AH31" s="30">
        <f>[1]TABLES!AH31-[2]TABLES!AH31</f>
        <v>562</v>
      </c>
      <c r="AI31" s="30">
        <f>[1]TABLES!AI31-[2]TABLES!AI31</f>
        <v>14200</v>
      </c>
      <c r="AJ31" s="30">
        <f>[1]TABLES!AJ31-[2]TABLES!AJ31</f>
        <v>20250</v>
      </c>
      <c r="AK31" s="30">
        <f>[1]TABLES!AK31-[2]TABLES!AK31</f>
        <v>-32783</v>
      </c>
      <c r="AL31" s="31">
        <f t="shared" si="38"/>
        <v>-105097</v>
      </c>
      <c r="AM31" s="6">
        <f>SUM(AL29:AL31)</f>
        <v>-164593</v>
      </c>
      <c r="AV31" s="16" t="s">
        <v>13</v>
      </c>
      <c r="AW31" s="30">
        <f>[1]TABLES!AW31-[2]TABLES!AW31</f>
        <v>-2516.2888888888892</v>
      </c>
      <c r="AX31" s="30">
        <f>[1]TABLES!AX31-[2]TABLES!AX31</f>
        <v>-1006.1904761904761</v>
      </c>
      <c r="AY31" s="30">
        <f>[1]TABLES!AY31-[2]TABLES!AY31</f>
        <v>-1239.8421052631575</v>
      </c>
      <c r="AZ31" s="30">
        <f>[1]TABLES!AZ31-[2]TABLES!AZ31</f>
        <v>88.555555555555657</v>
      </c>
      <c r="BA31" s="30">
        <f>[1]TABLES!BA31-[2]TABLES!BA31</f>
        <v>-223.80000000000018</v>
      </c>
      <c r="BB31" s="30">
        <f>[1]TABLES!BB31-[2]TABLES!BB31</f>
        <v>725</v>
      </c>
      <c r="BC31" s="30">
        <f>[1]TABLES!BC31-[2]TABLES!BC31</f>
        <v>-109.56790123456813</v>
      </c>
      <c r="BD31" s="30">
        <f>[1]TABLES!BD31-[2]TABLES!BD31</f>
        <v>-2185.5333333333333</v>
      </c>
      <c r="BE31" s="31">
        <f>[1]TABLES!BE31-[2]TABLES!BE31</f>
        <v>-505.58206245461179</v>
      </c>
    </row>
    <row r="32" spans="1:57" x14ac:dyDescent="0.25">
      <c r="A32" s="16" t="s">
        <v>14</v>
      </c>
      <c r="B32" s="20">
        <f t="shared" ref="B32:H32" si="39">SUM(B29:B31)</f>
        <v>75</v>
      </c>
      <c r="C32" s="20">
        <f t="shared" si="39"/>
        <v>16</v>
      </c>
      <c r="D32" s="20">
        <f t="shared" si="39"/>
        <v>15</v>
      </c>
      <c r="E32" s="20">
        <f t="shared" si="39"/>
        <v>7</v>
      </c>
      <c r="F32" s="20">
        <f t="shared" si="39"/>
        <v>8</v>
      </c>
      <c r="G32" s="20">
        <f t="shared" si="39"/>
        <v>16</v>
      </c>
      <c r="H32" s="20">
        <f t="shared" si="39"/>
        <v>177</v>
      </c>
      <c r="I32" s="20">
        <f t="shared" ref="I32:J32" si="40">SUM(I29:I31)</f>
        <v>-229</v>
      </c>
      <c r="J32" s="21">
        <f t="shared" si="40"/>
        <v>85</v>
      </c>
      <c r="L32">
        <f>SUM(B32:H32)</f>
        <v>314</v>
      </c>
      <c r="T32" s="3" t="s">
        <v>19</v>
      </c>
      <c r="U32">
        <v>2500</v>
      </c>
      <c r="V32">
        <v>2000</v>
      </c>
      <c r="W32">
        <v>1500</v>
      </c>
      <c r="X32">
        <v>1000</v>
      </c>
      <c r="Y32">
        <v>800</v>
      </c>
      <c r="Z32">
        <v>600</v>
      </c>
      <c r="AA32">
        <v>0</v>
      </c>
      <c r="AC32" s="16" t="s">
        <v>14</v>
      </c>
      <c r="AD32" s="30">
        <f>SUM(AD29:AD31)</f>
        <v>-191099</v>
      </c>
      <c r="AE32" s="30">
        <f t="shared" ref="AE32:AL32" si="41">SUM(AE29:AE31)</f>
        <v>-182988</v>
      </c>
      <c r="AF32" s="30">
        <f t="shared" si="41"/>
        <v>-8246</v>
      </c>
      <c r="AG32" s="30">
        <f t="shared" si="41"/>
        <v>87312</v>
      </c>
      <c r="AH32" s="30">
        <f t="shared" si="41"/>
        <v>55553</v>
      </c>
      <c r="AI32" s="30">
        <f t="shared" si="41"/>
        <v>168804</v>
      </c>
      <c r="AJ32" s="30">
        <f t="shared" si="41"/>
        <v>360698</v>
      </c>
      <c r="AK32" s="30">
        <f t="shared" si="41"/>
        <v>-454627</v>
      </c>
      <c r="AL32" s="31">
        <f t="shared" si="41"/>
        <v>-164593</v>
      </c>
      <c r="AV32" s="16" t="s">
        <v>32</v>
      </c>
      <c r="AW32" s="30">
        <f>[1]TABLES!AW32-[2]TABLES!AW32</f>
        <v>-1810.2705479452052</v>
      </c>
      <c r="AX32" s="30">
        <f>[1]TABLES!AX32-[2]TABLES!AX32</f>
        <v>-1273.1340206185569</v>
      </c>
      <c r="AY32" s="30">
        <f>[1]TABLES!AY32-[2]TABLES!AY32</f>
        <v>-363.74850299401214</v>
      </c>
      <c r="AZ32" s="30">
        <f>[1]TABLES!AZ32-[2]TABLES!AZ32</f>
        <v>561.96610169491532</v>
      </c>
      <c r="BA32" s="30">
        <f>[1]TABLES!BA32-[2]TABLES!BA32</f>
        <v>293.38938053097354</v>
      </c>
      <c r="BB32" s="30">
        <f>[1]TABLES!BB32-[2]TABLES!BB32</f>
        <v>626.62068965517233</v>
      </c>
      <c r="BC32" s="30">
        <f>[1]TABLES!BC32-[2]TABLES!BC32</f>
        <v>2.9650287737936196</v>
      </c>
      <c r="BD32" s="30">
        <f>[1]TABLES!BD32-[2]TABLES!BD32</f>
        <v>-1985.2707423580787</v>
      </c>
      <c r="BE32" s="31">
        <f>[1]TABLES!BE32-[2]TABLES!BE32</f>
        <v>-106.34910619435186</v>
      </c>
    </row>
    <row r="33" spans="1:57" x14ac:dyDescent="0.25">
      <c r="A33" s="16"/>
      <c r="B33" s="20"/>
      <c r="C33" s="20"/>
      <c r="D33" s="20"/>
      <c r="E33" s="20"/>
      <c r="F33" s="20"/>
      <c r="G33" s="20"/>
      <c r="H33" s="20"/>
      <c r="I33" s="20"/>
      <c r="J33" s="21"/>
      <c r="T33" s="3"/>
      <c r="AC33" s="16"/>
      <c r="AD33" s="32"/>
      <c r="AE33" s="32"/>
      <c r="AF33" s="32"/>
      <c r="AG33" s="32"/>
      <c r="AH33" s="32"/>
      <c r="AI33" s="32"/>
      <c r="AJ33" s="32"/>
      <c r="AK33" s="32"/>
      <c r="AL33" s="33"/>
      <c r="AV33" s="16"/>
      <c r="AW33" s="34"/>
      <c r="AX33" s="32"/>
      <c r="AY33" s="32"/>
      <c r="AZ33" s="32"/>
      <c r="BA33" s="32"/>
      <c r="BB33" s="32"/>
      <c r="BC33" s="32"/>
      <c r="BD33" s="32"/>
      <c r="BE33" s="33"/>
    </row>
    <row r="34" spans="1:57" x14ac:dyDescent="0.25">
      <c r="A34" s="22" t="s">
        <v>22</v>
      </c>
      <c r="B34" s="20"/>
      <c r="C34" s="20"/>
      <c r="D34" s="20"/>
      <c r="E34" s="20"/>
      <c r="F34" s="20"/>
      <c r="G34" s="20"/>
      <c r="H34" s="20"/>
      <c r="I34" s="20"/>
      <c r="J34" s="21"/>
      <c r="T34" s="3"/>
      <c r="AC34" s="22" t="s">
        <v>22</v>
      </c>
      <c r="AD34" s="34"/>
      <c r="AE34" s="34"/>
      <c r="AF34" s="34"/>
      <c r="AG34" s="34"/>
      <c r="AH34" s="34"/>
      <c r="AI34" s="34"/>
      <c r="AJ34" s="34"/>
      <c r="AK34" s="34"/>
      <c r="AL34" s="35"/>
      <c r="AV34" s="22" t="s">
        <v>22</v>
      </c>
      <c r="AW34" s="20"/>
      <c r="AX34" s="20"/>
      <c r="AY34" s="20"/>
      <c r="AZ34" s="20"/>
      <c r="BA34" s="20"/>
      <c r="BB34" s="20"/>
      <c r="BC34" s="20"/>
      <c r="BD34" s="20"/>
      <c r="BE34" s="21"/>
    </row>
    <row r="35" spans="1:57" x14ac:dyDescent="0.25">
      <c r="A35" s="16" t="s">
        <v>11</v>
      </c>
      <c r="B35" s="17">
        <f t="shared" ref="B35:J35" si="42">B5+B11+B17+B23+B29</f>
        <v>1186</v>
      </c>
      <c r="C35" s="17">
        <f t="shared" si="42"/>
        <v>7</v>
      </c>
      <c r="D35" s="17">
        <f t="shared" si="42"/>
        <v>9</v>
      </c>
      <c r="E35" s="17">
        <f t="shared" si="42"/>
        <v>7</v>
      </c>
      <c r="F35" s="17">
        <f t="shared" si="42"/>
        <v>-2</v>
      </c>
      <c r="G35" s="17">
        <f t="shared" si="42"/>
        <v>12</v>
      </c>
      <c r="H35" s="17">
        <f t="shared" si="42"/>
        <v>63</v>
      </c>
      <c r="I35" s="17">
        <f t="shared" si="42"/>
        <v>-11</v>
      </c>
      <c r="J35" s="18">
        <f t="shared" si="42"/>
        <v>1271</v>
      </c>
      <c r="T35" s="3"/>
      <c r="AC35" s="16" t="s">
        <v>11</v>
      </c>
      <c r="AD35" s="34">
        <f>AD5+AD11+AD17+AD23+AD29</f>
        <v>-450477</v>
      </c>
      <c r="AE35" s="34">
        <f t="shared" ref="AE35:AL35" si="43">AE5+AE11+AE17+AE23+AE29</f>
        <v>-434532</v>
      </c>
      <c r="AF35" s="34">
        <f t="shared" si="43"/>
        <v>-102375</v>
      </c>
      <c r="AG35" s="34">
        <f t="shared" si="43"/>
        <v>147228</v>
      </c>
      <c r="AH35" s="34">
        <f t="shared" si="43"/>
        <v>83760</v>
      </c>
      <c r="AI35" s="34">
        <f t="shared" si="43"/>
        <v>96245</v>
      </c>
      <c r="AJ35" s="34">
        <f t="shared" si="43"/>
        <v>-26440</v>
      </c>
      <c r="AK35" s="34">
        <f t="shared" si="43"/>
        <v>-12500</v>
      </c>
      <c r="AL35" s="35">
        <f t="shared" si="43"/>
        <v>-699091</v>
      </c>
      <c r="AV35" s="16" t="s">
        <v>11</v>
      </c>
      <c r="AW35" s="30">
        <f>[1]TABLES!AW35-[2]TABLES!AW35</f>
        <v>-4315.2488189567648</v>
      </c>
      <c r="AX35" s="30">
        <f>[1]TABLES!AX35-[2]TABLES!AX35</f>
        <v>-633.31968127056643</v>
      </c>
      <c r="AY35" s="30">
        <f>[1]TABLES!AY35-[2]TABLES!AY35</f>
        <v>-293.81716555588901</v>
      </c>
      <c r="AZ35" s="30">
        <f>[1]TABLES!AZ35-[2]TABLES!AZ35</f>
        <v>534.33287785171092</v>
      </c>
      <c r="BA35" s="30">
        <f>[1]TABLES!BA35-[2]TABLES!BA35</f>
        <v>518.10560696788241</v>
      </c>
      <c r="BB35" s="30">
        <f>[1]TABLES!BB35-[2]TABLES!BB35</f>
        <v>423.70339946922775</v>
      </c>
      <c r="BC35" s="30">
        <f>[1]TABLES!BC35-[2]TABLES!BC35</f>
        <v>-106.00015627441792</v>
      </c>
      <c r="BD35" s="30">
        <f>[1]TABLES!BD35-[2]TABLES!BD35</f>
        <v>-1136.3636363636363</v>
      </c>
      <c r="BE35" s="31">
        <f>[1]TABLES!BE35-[2]TABLES!BE35</f>
        <v>-1071.978585459819</v>
      </c>
    </row>
    <row r="36" spans="1:57" x14ac:dyDescent="0.25">
      <c r="A36" s="16" t="s">
        <v>12</v>
      </c>
      <c r="B36" s="17">
        <f t="shared" ref="B36:C37" si="44">B6+B12+B18+B24+B30</f>
        <v>855</v>
      </c>
      <c r="C36" s="17">
        <f t="shared" si="44"/>
        <v>87</v>
      </c>
      <c r="D36" s="17">
        <f t="shared" ref="D36:E36" si="45">D6+D12+D18+D24+D30</f>
        <v>70</v>
      </c>
      <c r="E36" s="17">
        <f t="shared" si="45"/>
        <v>22</v>
      </c>
      <c r="F36" s="17">
        <f t="shared" ref="F36:H36" si="46">F6+F12+F18+F24+F30</f>
        <v>16</v>
      </c>
      <c r="G36" s="17">
        <f t="shared" si="46"/>
        <v>60</v>
      </c>
      <c r="H36" s="17">
        <f t="shared" si="46"/>
        <v>725</v>
      </c>
      <c r="I36" s="17">
        <f t="shared" ref="I36:J36" si="47">I6+I12+I18+I24+I30</f>
        <v>-467</v>
      </c>
      <c r="J36" s="18">
        <f t="shared" si="47"/>
        <v>1368</v>
      </c>
      <c r="T36" s="3"/>
      <c r="AC36" s="16" t="s">
        <v>12</v>
      </c>
      <c r="AD36" s="34">
        <f t="shared" ref="AD36:AD37" si="48">AD6+AD12+AD18+AD24+AD30</f>
        <v>349306</v>
      </c>
      <c r="AE36" s="34">
        <f t="shared" ref="AE36:AL36" si="49">AE6+AE12+AE18+AE24+AE30</f>
        <v>-387471</v>
      </c>
      <c r="AF36" s="34">
        <f t="shared" si="49"/>
        <v>171982</v>
      </c>
      <c r="AG36" s="34">
        <f t="shared" si="49"/>
        <v>312411</v>
      </c>
      <c r="AH36" s="34">
        <f t="shared" si="49"/>
        <v>276291</v>
      </c>
      <c r="AI36" s="34">
        <f t="shared" si="49"/>
        <v>526968</v>
      </c>
      <c r="AJ36" s="34">
        <f t="shared" si="49"/>
        <v>916430</v>
      </c>
      <c r="AK36" s="34">
        <f t="shared" si="49"/>
        <v>-576344</v>
      </c>
      <c r="AL36" s="35">
        <f t="shared" si="49"/>
        <v>1589573</v>
      </c>
      <c r="AV36" s="16" t="s">
        <v>12</v>
      </c>
      <c r="AW36" s="30">
        <f>[1]TABLES!AW36-[2]TABLES!AW36</f>
        <v>-3633.5798708970246</v>
      </c>
      <c r="AX36" s="30">
        <f>[1]TABLES!AX36-[2]TABLES!AX36</f>
        <v>-856.09573358608259</v>
      </c>
      <c r="AY36" s="30">
        <f>[1]TABLES!AY36-[2]TABLES!AY36</f>
        <v>-5.3138124262986821</v>
      </c>
      <c r="AZ36" s="30">
        <f>[1]TABLES!AZ36-[2]TABLES!AZ36</f>
        <v>531.12317642140169</v>
      </c>
      <c r="BA36" s="30">
        <f>[1]TABLES!BA36-[2]TABLES!BA36</f>
        <v>586.07337315241625</v>
      </c>
      <c r="BB36" s="30">
        <f>[1]TABLES!BB36-[2]TABLES!BB36</f>
        <v>578.79666185203018</v>
      </c>
      <c r="BC36" s="30">
        <f>[1]TABLES!BC36-[2]TABLES!BC36</f>
        <v>15.121691938120875</v>
      </c>
      <c r="BD36" s="30">
        <f>[1]TABLES!BD36-[2]TABLES!BD36</f>
        <v>-1234.1413276231262</v>
      </c>
      <c r="BE36" s="31">
        <f>[1]TABLES!BE36-[2]TABLES!BE36</f>
        <v>-74.284605012727752</v>
      </c>
    </row>
    <row r="37" spans="1:57" x14ac:dyDescent="0.25">
      <c r="A37" s="16" t="s">
        <v>13</v>
      </c>
      <c r="B37" s="17">
        <f t="shared" si="44"/>
        <v>153</v>
      </c>
      <c r="C37" s="17">
        <f t="shared" si="44"/>
        <v>-3</v>
      </c>
      <c r="D37" s="17">
        <f t="shared" ref="D37:E37" si="50">D7+D13+D19+D25+D31</f>
        <v>-6</v>
      </c>
      <c r="E37" s="17">
        <f t="shared" si="50"/>
        <v>1</v>
      </c>
      <c r="F37" s="17">
        <f t="shared" ref="F37:H37" si="51">F7+F13+F19+F25+F31</f>
        <v>5</v>
      </c>
      <c r="G37" s="17">
        <f t="shared" si="51"/>
        <v>7</v>
      </c>
      <c r="H37" s="17">
        <f t="shared" si="51"/>
        <v>151</v>
      </c>
      <c r="I37" s="17">
        <f t="shared" ref="I37:J37" si="52">I7+I13+I19+I25+I31</f>
        <v>-34</v>
      </c>
      <c r="J37" s="18">
        <f t="shared" si="52"/>
        <v>274</v>
      </c>
      <c r="T37" s="3"/>
      <c r="AC37" s="16" t="s">
        <v>13</v>
      </c>
      <c r="AD37" s="34">
        <f t="shared" si="48"/>
        <v>-375250</v>
      </c>
      <c r="AE37" s="34">
        <f t="shared" ref="AE37:AL37" si="53">AE7+AE13+AE19+AE25+AE31</f>
        <v>-190599</v>
      </c>
      <c r="AF37" s="34">
        <f t="shared" si="53"/>
        <v>3056</v>
      </c>
      <c r="AG37" s="34">
        <f t="shared" si="53"/>
        <v>8146</v>
      </c>
      <c r="AH37" s="34">
        <f t="shared" si="53"/>
        <v>25462</v>
      </c>
      <c r="AI37" s="34">
        <f t="shared" si="53"/>
        <v>49722</v>
      </c>
      <c r="AJ37" s="34">
        <f t="shared" si="53"/>
        <v>75400</v>
      </c>
      <c r="AK37" s="34">
        <f t="shared" si="53"/>
        <v>-44533</v>
      </c>
      <c r="AL37" s="35">
        <f t="shared" si="53"/>
        <v>-448596</v>
      </c>
      <c r="AV37" s="16" t="s">
        <v>13</v>
      </c>
      <c r="AW37" s="30">
        <f>[1]TABLES!AW37-[2]TABLES!AW37</f>
        <v>-4075.536359530262</v>
      </c>
      <c r="AX37" s="30">
        <f>[1]TABLES!AX37-[2]TABLES!AX37</f>
        <v>-1196.3727922995404</v>
      </c>
      <c r="AY37" s="30">
        <f>[1]TABLES!AY37-[2]TABLES!AY37</f>
        <v>209.00665188470066</v>
      </c>
      <c r="AZ37" s="30">
        <f>[1]TABLES!AZ37-[2]TABLES!AZ37</f>
        <v>85.741784037558773</v>
      </c>
      <c r="BA37" s="30">
        <f>[1]TABLES!BA37-[2]TABLES!BA37</f>
        <v>466.08536585365846</v>
      </c>
      <c r="BB37" s="30">
        <f>[1]TABLES!BB37-[2]TABLES!BB37</f>
        <v>571.56676079064141</v>
      </c>
      <c r="BC37" s="30">
        <f>[1]TABLES!BC37-[2]TABLES!BC37</f>
        <v>-302.77215702144895</v>
      </c>
      <c r="BD37" s="30">
        <f>[1]TABLES!BD37-[2]TABLES!BD37</f>
        <v>-1309.7941176470588</v>
      </c>
      <c r="BE37" s="31">
        <f>[1]TABLES!BE37-[2]TABLES!BE37</f>
        <v>-1027.7064009438309</v>
      </c>
    </row>
    <row r="38" spans="1:57" x14ac:dyDescent="0.25">
      <c r="A38" s="22" t="s">
        <v>23</v>
      </c>
      <c r="B38" s="20">
        <f>B8+B14+B20+B26+B32</f>
        <v>2194</v>
      </c>
      <c r="C38" s="20">
        <f t="shared" ref="C38:AB38" si="54">C8+C14+C20+C26+C32</f>
        <v>91</v>
      </c>
      <c r="D38" s="20">
        <f t="shared" si="54"/>
        <v>73</v>
      </c>
      <c r="E38" s="20">
        <f t="shared" si="54"/>
        <v>30</v>
      </c>
      <c r="F38" s="20">
        <f t="shared" si="54"/>
        <v>19</v>
      </c>
      <c r="G38" s="20">
        <f t="shared" si="54"/>
        <v>79</v>
      </c>
      <c r="H38" s="20">
        <f t="shared" si="54"/>
        <v>939</v>
      </c>
      <c r="I38" s="20">
        <f t="shared" si="54"/>
        <v>-512</v>
      </c>
      <c r="J38" s="21">
        <f t="shared" si="54"/>
        <v>2913</v>
      </c>
      <c r="K38" s="5">
        <f t="shared" si="54"/>
        <v>0</v>
      </c>
      <c r="L38" s="5">
        <f t="shared" si="54"/>
        <v>4525</v>
      </c>
      <c r="M38" s="5">
        <f t="shared" si="54"/>
        <v>0</v>
      </c>
      <c r="N38" s="5">
        <f t="shared" si="54"/>
        <v>0</v>
      </c>
      <c r="O38" s="5">
        <f t="shared" si="54"/>
        <v>0</v>
      </c>
      <c r="P38" s="5">
        <f t="shared" si="54"/>
        <v>0</v>
      </c>
      <c r="Q38" s="5">
        <f t="shared" si="54"/>
        <v>0</v>
      </c>
      <c r="R38" s="5">
        <f t="shared" si="54"/>
        <v>0</v>
      </c>
      <c r="S38" s="5"/>
      <c r="T38" s="5" t="e">
        <f t="shared" si="54"/>
        <v>#VALUE!</v>
      </c>
      <c r="U38" s="5">
        <f t="shared" si="54"/>
        <v>10000</v>
      </c>
      <c r="V38" s="5">
        <f t="shared" si="54"/>
        <v>8000</v>
      </c>
      <c r="W38" s="5">
        <f t="shared" si="54"/>
        <v>6000</v>
      </c>
      <c r="X38" s="5">
        <f t="shared" si="54"/>
        <v>4000</v>
      </c>
      <c r="Y38" s="5">
        <f t="shared" si="54"/>
        <v>3200</v>
      </c>
      <c r="Z38" s="5">
        <f t="shared" si="54"/>
        <v>2400</v>
      </c>
      <c r="AA38" s="5">
        <f t="shared" si="54"/>
        <v>0</v>
      </c>
      <c r="AB38" s="5">
        <f t="shared" si="54"/>
        <v>0</v>
      </c>
      <c r="AC38" s="22" t="s">
        <v>23</v>
      </c>
      <c r="AD38" s="32">
        <f>SUM(AD35:AD37)</f>
        <v>-476421</v>
      </c>
      <c r="AE38" s="32">
        <f t="shared" ref="AE38:AL38" si="55">SUM(AE35:AE37)</f>
        <v>-1012602</v>
      </c>
      <c r="AF38" s="32">
        <f t="shared" si="55"/>
        <v>72663</v>
      </c>
      <c r="AG38" s="32">
        <f t="shared" si="55"/>
        <v>467785</v>
      </c>
      <c r="AH38" s="32">
        <f t="shared" si="55"/>
        <v>385513</v>
      </c>
      <c r="AI38" s="32">
        <f t="shared" si="55"/>
        <v>672935</v>
      </c>
      <c r="AJ38" s="32">
        <f t="shared" si="55"/>
        <v>965390</v>
      </c>
      <c r="AK38" s="32">
        <f t="shared" si="55"/>
        <v>-633377</v>
      </c>
      <c r="AL38" s="33">
        <f t="shared" si="55"/>
        <v>441886</v>
      </c>
      <c r="AM38" s="7">
        <f>SUM(AM13:AM32)</f>
        <v>1175858</v>
      </c>
      <c r="AV38" s="22" t="s">
        <v>32</v>
      </c>
      <c r="AW38" s="30">
        <f>[1]TABLES!AW38-[2]TABLES!AW38</f>
        <v>-4033.1470556898162</v>
      </c>
      <c r="AX38" s="30">
        <f>[1]TABLES!AX38-[2]TABLES!AX38</f>
        <v>-781.33940000622033</v>
      </c>
      <c r="AY38" s="30">
        <f>[1]TABLES!AY38-[2]TABLES!AY38</f>
        <v>-95.095415484316163</v>
      </c>
      <c r="AZ38" s="30">
        <f>[1]TABLES!AZ38-[2]TABLES!AZ38</f>
        <v>495.08244748444713</v>
      </c>
      <c r="BA38" s="30">
        <f>[1]TABLES!BA38-[2]TABLES!BA38</f>
        <v>565.26353291925466</v>
      </c>
      <c r="BB38" s="30">
        <f>[1]TABLES!BB38-[2]TABLES!BB38</f>
        <v>549.71950149540351</v>
      </c>
      <c r="BC38" s="30">
        <f>[1]TABLES!BC38-[2]TABLES!BC38</f>
        <v>-8.9950270972763064</v>
      </c>
      <c r="BD38" s="30">
        <f>[1]TABLES!BD38-[2]TABLES!BD38</f>
        <v>-1237.064453125</v>
      </c>
      <c r="BE38" s="31">
        <f>[1]TABLES!BE38-[2]TABLES!BE38</f>
        <v>-345.00281129613904</v>
      </c>
    </row>
    <row r="39" spans="1:57" x14ac:dyDescent="0.25">
      <c r="A39" s="46"/>
      <c r="B39" s="20"/>
      <c r="C39" s="20"/>
      <c r="D39" s="20"/>
      <c r="E39" s="20"/>
      <c r="F39" s="20"/>
      <c r="G39" s="20"/>
      <c r="H39" s="20"/>
      <c r="I39" s="20"/>
      <c r="J39" s="20"/>
      <c r="AC39" s="22"/>
      <c r="AD39" s="34"/>
      <c r="AE39" s="34"/>
      <c r="AF39" s="34"/>
      <c r="AG39" s="34"/>
      <c r="AH39" s="34"/>
      <c r="AI39" s="34"/>
      <c r="AJ39" s="34"/>
      <c r="AK39" s="34"/>
      <c r="AL39" s="35"/>
      <c r="AV39" s="22"/>
      <c r="AW39" s="34"/>
      <c r="AX39" s="34"/>
      <c r="AY39" s="34"/>
      <c r="AZ39" s="34"/>
      <c r="BA39" s="34"/>
      <c r="BB39" s="34"/>
      <c r="BC39" s="34"/>
      <c r="BD39" s="34"/>
      <c r="BE39" s="35"/>
    </row>
    <row r="40" spans="1:57" x14ac:dyDescent="0.25">
      <c r="A40" s="15"/>
      <c r="B40" s="20"/>
      <c r="C40" s="20"/>
      <c r="D40" s="20"/>
      <c r="E40" s="20"/>
      <c r="F40" s="20"/>
      <c r="G40" s="20"/>
      <c r="H40" s="20"/>
      <c r="I40" s="20"/>
      <c r="J40" s="21"/>
      <c r="AC40" s="15"/>
      <c r="AD40" s="34"/>
      <c r="AE40" s="34"/>
      <c r="AF40" s="38"/>
      <c r="AG40" s="38"/>
      <c r="AH40" s="34"/>
      <c r="AI40" s="38"/>
      <c r="AJ40" s="34"/>
      <c r="AK40" s="34"/>
      <c r="AL40" s="35"/>
      <c r="AV40" s="15"/>
      <c r="AW40" s="34"/>
      <c r="AX40" s="34"/>
      <c r="AY40" s="34"/>
      <c r="AZ40" s="34"/>
      <c r="BA40" s="34"/>
      <c r="BB40" s="34"/>
      <c r="BC40" s="34"/>
      <c r="BD40" s="34"/>
      <c r="BE40" s="35"/>
    </row>
    <row r="41" spans="1:57" x14ac:dyDescent="0.25">
      <c r="A41" s="50" t="s">
        <v>24</v>
      </c>
      <c r="B41" s="52" t="s">
        <v>1</v>
      </c>
      <c r="C41" s="52"/>
      <c r="D41" s="52"/>
      <c r="E41" s="52"/>
      <c r="F41" s="52"/>
      <c r="G41" s="52"/>
      <c r="H41" s="52"/>
      <c r="I41" s="52"/>
      <c r="J41" s="53"/>
      <c r="T41" t="s">
        <v>24</v>
      </c>
      <c r="AC41" s="50" t="s">
        <v>24</v>
      </c>
      <c r="AD41" s="54" t="s">
        <v>1</v>
      </c>
      <c r="AE41" s="54"/>
      <c r="AF41" s="54"/>
      <c r="AG41" s="54"/>
      <c r="AH41" s="54"/>
      <c r="AI41" s="54"/>
      <c r="AJ41" s="54"/>
      <c r="AK41" s="54"/>
      <c r="AL41" s="55"/>
      <c r="AV41" s="45"/>
      <c r="AW41" s="52" t="s">
        <v>1</v>
      </c>
      <c r="AX41" s="52"/>
      <c r="AY41" s="52"/>
      <c r="AZ41" s="52"/>
      <c r="BA41" s="52"/>
      <c r="BB41" s="52"/>
      <c r="BC41" s="52"/>
      <c r="BD41" s="52"/>
      <c r="BE41" s="53"/>
    </row>
    <row r="42" spans="1:57" ht="30" x14ac:dyDescent="0.25">
      <c r="A42" s="51"/>
      <c r="B42" s="12">
        <v>0</v>
      </c>
      <c r="C42" s="12" t="s">
        <v>2</v>
      </c>
      <c r="D42" s="12" t="s">
        <v>3</v>
      </c>
      <c r="E42" s="12" t="s">
        <v>4</v>
      </c>
      <c r="F42" s="12" t="s">
        <v>5</v>
      </c>
      <c r="G42" s="12" t="s">
        <v>6</v>
      </c>
      <c r="H42" s="12" t="s">
        <v>7</v>
      </c>
      <c r="I42" s="13" t="s">
        <v>28</v>
      </c>
      <c r="J42" s="23" t="s">
        <v>8</v>
      </c>
      <c r="T42" t="s">
        <v>9</v>
      </c>
      <c r="U42">
        <v>0</v>
      </c>
      <c r="V42" t="s">
        <v>2</v>
      </c>
      <c r="W42" t="s">
        <v>3</v>
      </c>
      <c r="X42" t="s">
        <v>4</v>
      </c>
      <c r="Y42" t="s">
        <v>5</v>
      </c>
      <c r="Z42" t="s">
        <v>6</v>
      </c>
      <c r="AA42" t="s">
        <v>7</v>
      </c>
      <c r="AC42" s="51"/>
      <c r="AD42" s="28">
        <v>0</v>
      </c>
      <c r="AE42" s="28" t="s">
        <v>2</v>
      </c>
      <c r="AF42" s="28" t="s">
        <v>3</v>
      </c>
      <c r="AG42" s="28" t="s">
        <v>4</v>
      </c>
      <c r="AH42" s="28" t="s">
        <v>5</v>
      </c>
      <c r="AI42" s="28" t="s">
        <v>6</v>
      </c>
      <c r="AJ42" s="28" t="s">
        <v>7</v>
      </c>
      <c r="AK42" s="28" t="s">
        <v>28</v>
      </c>
      <c r="AL42" s="29" t="s">
        <v>8</v>
      </c>
      <c r="AV42" s="19" t="s">
        <v>24</v>
      </c>
      <c r="AW42" s="12">
        <v>0</v>
      </c>
      <c r="AX42" s="12" t="s">
        <v>2</v>
      </c>
      <c r="AY42" s="12" t="s">
        <v>3</v>
      </c>
      <c r="AZ42" s="12" t="s">
        <v>4</v>
      </c>
      <c r="BA42" s="12" t="s">
        <v>5</v>
      </c>
      <c r="BB42" s="12" t="s">
        <v>6</v>
      </c>
      <c r="BC42" s="12" t="s">
        <v>7</v>
      </c>
      <c r="BD42" s="13" t="s">
        <v>28</v>
      </c>
      <c r="BE42" s="14" t="s">
        <v>8</v>
      </c>
    </row>
    <row r="43" spans="1:57" x14ac:dyDescent="0.25">
      <c r="A43" s="15" t="s">
        <v>10</v>
      </c>
      <c r="B43" s="12"/>
      <c r="C43" s="12"/>
      <c r="D43" s="12"/>
      <c r="E43" s="12"/>
      <c r="F43" s="12"/>
      <c r="G43" s="12"/>
      <c r="H43" s="12"/>
      <c r="I43" s="12"/>
      <c r="J43" s="23"/>
      <c r="AC43" s="15" t="s">
        <v>10</v>
      </c>
      <c r="AD43" s="28"/>
      <c r="AE43" s="28"/>
      <c r="AF43" s="28"/>
      <c r="AG43" s="28"/>
      <c r="AH43" s="28"/>
      <c r="AI43" s="28"/>
      <c r="AJ43" s="28"/>
      <c r="AK43" s="28"/>
      <c r="AL43" s="29"/>
      <c r="AV43" s="15" t="s">
        <v>10</v>
      </c>
      <c r="AW43" s="12"/>
      <c r="AX43" s="12"/>
      <c r="AY43" s="12"/>
      <c r="AZ43" s="12"/>
      <c r="BA43" s="12"/>
      <c r="BB43" s="12"/>
      <c r="BC43" s="12"/>
      <c r="BD43" s="12"/>
      <c r="BE43" s="14"/>
    </row>
    <row r="44" spans="1:57" x14ac:dyDescent="0.25">
      <c r="A44" s="16" t="s">
        <v>11</v>
      </c>
      <c r="B44" s="17">
        <f>[1]TABLES!B44-[2]TABLES!B44</f>
        <v>-1</v>
      </c>
      <c r="C44" s="17">
        <f>[1]TABLES!C44-[2]TABLES!C44</f>
        <v>-187</v>
      </c>
      <c r="D44" s="17">
        <f>[1]TABLES!D44-[2]TABLES!D44</f>
        <v>-102</v>
      </c>
      <c r="E44" s="17">
        <f>[1]TABLES!E44-[2]TABLES!E44</f>
        <v>-70</v>
      </c>
      <c r="F44" s="17">
        <f>[1]TABLES!F44-[2]TABLES!F44</f>
        <v>-51</v>
      </c>
      <c r="G44" s="17">
        <f>[1]TABLES!G44-[2]TABLES!G44</f>
        <v>-42</v>
      </c>
      <c r="H44" s="17">
        <f>[1]TABLES!H44-[2]TABLES!H44</f>
        <v>-107</v>
      </c>
      <c r="I44" s="17">
        <f>[1]TABLES!I44-[2]TABLES!I44</f>
        <v>-1</v>
      </c>
      <c r="J44" s="18">
        <f>SUM(B44:I44)</f>
        <v>-561</v>
      </c>
      <c r="AC44" s="16" t="s">
        <v>11</v>
      </c>
      <c r="AD44" s="30">
        <f>[1]TABLES!AD44-[2]TABLES!AD44</f>
        <v>-1560</v>
      </c>
      <c r="AE44" s="30">
        <f>[1]TABLES!AE44-[2]TABLES!AE44</f>
        <v>-50200</v>
      </c>
      <c r="AF44" s="30">
        <f>[1]TABLES!AF44-[2]TABLES!AF44</f>
        <v>-35500</v>
      </c>
      <c r="AG44" s="30">
        <f>[1]TABLES!AG44-[2]TABLES!AG44</f>
        <v>-25000</v>
      </c>
      <c r="AH44" s="30">
        <f>[1]TABLES!AH44-[2]TABLES!AH44</f>
        <v>-17750</v>
      </c>
      <c r="AI44" s="30">
        <f>[1]TABLES!AI44-[2]TABLES!AI44</f>
        <v>-14250</v>
      </c>
      <c r="AJ44" s="30">
        <f>[1]TABLES!AJ44-[2]TABLES!AJ44</f>
        <v>-38750</v>
      </c>
      <c r="AK44" s="30">
        <f>[1]TABLES!AK44-[2]TABLES!AK44</f>
        <v>-500</v>
      </c>
      <c r="AL44" s="31">
        <f>SUM(AD44:AK44)</f>
        <v>-183510</v>
      </c>
      <c r="AV44" s="16" t="s">
        <v>11</v>
      </c>
      <c r="AW44" s="30">
        <f>[1]TABLES!AW44-[2]TABLES!AW44</f>
        <v>-1560</v>
      </c>
      <c r="AX44" s="30">
        <f>[1]TABLES!AX44-[2]TABLES!AX44</f>
        <v>-268.44919786096256</v>
      </c>
      <c r="AY44" s="30">
        <f>[1]TABLES!AY44-[2]TABLES!AY44</f>
        <v>-348.03921568627453</v>
      </c>
      <c r="AZ44" s="30">
        <f>[1]TABLES!AZ44-[2]TABLES!AZ44</f>
        <v>-357.14285714285717</v>
      </c>
      <c r="BA44" s="30">
        <f>[1]TABLES!BA44-[2]TABLES!BA44</f>
        <v>-348.03921568627453</v>
      </c>
      <c r="BB44" s="30">
        <f>[1]TABLES!BB44-[2]TABLES!BB44</f>
        <v>-339.28571428571428</v>
      </c>
      <c r="BC44" s="30">
        <f>[1]TABLES!BC44-[2]TABLES!BC44</f>
        <v>-362.14953271028037</v>
      </c>
      <c r="BD44" s="30">
        <f>[1]TABLES!BD44-[2]TABLES!BD44</f>
        <v>-500</v>
      </c>
      <c r="BE44" s="31">
        <f>[1]TABLES!BE44-[2]TABLES!BE44</f>
        <v>-327.11229946524065</v>
      </c>
    </row>
    <row r="45" spans="1:57" x14ac:dyDescent="0.25">
      <c r="A45" s="16" t="s">
        <v>12</v>
      </c>
      <c r="B45" s="17">
        <f>[1]TABLES!B45-[2]TABLES!B45</f>
        <v>0</v>
      </c>
      <c r="C45" s="17">
        <f>[1]TABLES!C45-[2]TABLES!C45</f>
        <v>-136</v>
      </c>
      <c r="D45" s="17">
        <f>[1]TABLES!D45-[2]TABLES!D45</f>
        <v>-128</v>
      </c>
      <c r="E45" s="17">
        <f>[1]TABLES!E45-[2]TABLES!E45</f>
        <v>-95</v>
      </c>
      <c r="F45" s="17">
        <f>[1]TABLES!F45-[2]TABLES!F45</f>
        <v>-75</v>
      </c>
      <c r="G45" s="17">
        <f>[1]TABLES!G45-[2]TABLES!G45</f>
        <v>-112</v>
      </c>
      <c r="H45" s="17">
        <f>[1]TABLES!H45-[2]TABLES!H45</f>
        <v>-514</v>
      </c>
      <c r="I45" s="17">
        <f>[1]TABLES!I45-[2]TABLES!I45</f>
        <v>-13</v>
      </c>
      <c r="J45" s="18">
        <f t="shared" ref="J45:J46" si="56">SUM(B45:I45)</f>
        <v>-1073</v>
      </c>
      <c r="AC45" s="16" t="s">
        <v>12</v>
      </c>
      <c r="AD45" s="30">
        <f>[1]TABLES!AD45-[2]TABLES!AD45</f>
        <v>0</v>
      </c>
      <c r="AE45" s="30">
        <f>[1]TABLES!AE45-[2]TABLES!AE45</f>
        <v>-38450</v>
      </c>
      <c r="AF45" s="30">
        <f>[1]TABLES!AF45-[2]TABLES!AF45</f>
        <v>-48000</v>
      </c>
      <c r="AG45" s="30">
        <f>[1]TABLES!AG45-[2]TABLES!AG45</f>
        <v>-35250</v>
      </c>
      <c r="AH45" s="30">
        <f>[1]TABLES!AH45-[2]TABLES!AH45</f>
        <v>-31000</v>
      </c>
      <c r="AI45" s="30">
        <f>[1]TABLES!AI45-[2]TABLES!AI45</f>
        <v>-44250</v>
      </c>
      <c r="AJ45" s="30">
        <f>[1]TABLES!AJ45-[2]TABLES!AJ45</f>
        <v>-197730</v>
      </c>
      <c r="AK45" s="30">
        <f>[1]TABLES!AK45-[2]TABLES!AK45</f>
        <v>-5000</v>
      </c>
      <c r="AL45" s="31">
        <f t="shared" ref="AL45:AL46" si="57">SUM(AD45:AK45)</f>
        <v>-399680</v>
      </c>
      <c r="AV45" s="16" t="s">
        <v>12</v>
      </c>
      <c r="AW45" s="30">
        <f>[1]TABLES!AW45-[2]TABLES!AW45</f>
        <v>0</v>
      </c>
      <c r="AX45" s="30">
        <f>[1]TABLES!AX45-[2]TABLES!AX45</f>
        <v>-282.72058823529414</v>
      </c>
      <c r="AY45" s="30">
        <f>[1]TABLES!AY45-[2]TABLES!AY45</f>
        <v>-375</v>
      </c>
      <c r="AZ45" s="30">
        <f>[1]TABLES!AZ45-[2]TABLES!AZ45</f>
        <v>-371.05263157894734</v>
      </c>
      <c r="BA45" s="30">
        <f>[1]TABLES!BA45-[2]TABLES!BA45</f>
        <v>-413.33333333333331</v>
      </c>
      <c r="BB45" s="30">
        <f>[1]TABLES!BB45-[2]TABLES!BB45</f>
        <v>-395.08928571428572</v>
      </c>
      <c r="BC45" s="30">
        <f>[1]TABLES!BC45-[2]TABLES!BC45</f>
        <v>-384.68871595330739</v>
      </c>
      <c r="BD45" s="30">
        <f>[1]TABLES!BD45-[2]TABLES!BD45</f>
        <v>-384.61538461538464</v>
      </c>
      <c r="BE45" s="31">
        <f>[1]TABLES!BE45-[2]TABLES!BE45</f>
        <v>-372.48835041938491</v>
      </c>
    </row>
    <row r="46" spans="1:57" x14ac:dyDescent="0.25">
      <c r="A46" s="16" t="s">
        <v>13</v>
      </c>
      <c r="B46" s="17">
        <f>[1]TABLES!B46-[2]TABLES!B46</f>
        <v>-1</v>
      </c>
      <c r="C46" s="17">
        <f>[1]TABLES!C46-[2]TABLES!C46</f>
        <v>-36</v>
      </c>
      <c r="D46" s="17">
        <f>[1]TABLES!D46-[2]TABLES!D46</f>
        <v>-23</v>
      </c>
      <c r="E46" s="17">
        <f>[1]TABLES!E46-[2]TABLES!E46</f>
        <v>-22</v>
      </c>
      <c r="F46" s="17">
        <f>[1]TABLES!F46-[2]TABLES!F46</f>
        <v>-12</v>
      </c>
      <c r="G46" s="17">
        <f>[1]TABLES!G46-[2]TABLES!G46</f>
        <v>-25</v>
      </c>
      <c r="H46" s="17">
        <f>[1]TABLES!H46-[2]TABLES!H46</f>
        <v>-62</v>
      </c>
      <c r="I46" s="17">
        <f>[1]TABLES!I46-[2]TABLES!I46</f>
        <v>-2</v>
      </c>
      <c r="J46" s="18">
        <f t="shared" si="56"/>
        <v>-183</v>
      </c>
      <c r="AC46" s="16" t="s">
        <v>13</v>
      </c>
      <c r="AD46" s="30">
        <f>[1]TABLES!AD46-[2]TABLES!AD46</f>
        <v>-3000</v>
      </c>
      <c r="AE46" s="30">
        <f>[1]TABLES!AE46-[2]TABLES!AE46</f>
        <v>-11700</v>
      </c>
      <c r="AF46" s="30">
        <f>[1]TABLES!AF46-[2]TABLES!AF46</f>
        <v>-9250</v>
      </c>
      <c r="AG46" s="30">
        <f>[1]TABLES!AG46-[2]TABLES!AG46</f>
        <v>-8250</v>
      </c>
      <c r="AH46" s="30">
        <f>[1]TABLES!AH46-[2]TABLES!AH46</f>
        <v>-4500</v>
      </c>
      <c r="AI46" s="30">
        <f>[1]TABLES!AI46-[2]TABLES!AI46</f>
        <v>-9945</v>
      </c>
      <c r="AJ46" s="30">
        <f>[1]TABLES!AJ46-[2]TABLES!AJ46</f>
        <v>-22000</v>
      </c>
      <c r="AK46" s="30">
        <f>[1]TABLES!AK46-[2]TABLES!AK46</f>
        <v>-750</v>
      </c>
      <c r="AL46" s="31">
        <f t="shared" si="57"/>
        <v>-69395</v>
      </c>
      <c r="AV46" s="16" t="s">
        <v>13</v>
      </c>
      <c r="AW46" s="30">
        <f>[1]TABLES!AW46-[2]TABLES!AW46</f>
        <v>-3000</v>
      </c>
      <c r="AX46" s="30">
        <f>[1]TABLES!AX46-[2]TABLES!AX46</f>
        <v>-325</v>
      </c>
      <c r="AY46" s="30">
        <f>[1]TABLES!AY46-[2]TABLES!AY46</f>
        <v>-402.17391304347825</v>
      </c>
      <c r="AZ46" s="30">
        <f>[1]TABLES!AZ46-[2]TABLES!AZ46</f>
        <v>-375</v>
      </c>
      <c r="BA46" s="30">
        <f>[1]TABLES!BA46-[2]TABLES!BA46</f>
        <v>-375</v>
      </c>
      <c r="BB46" s="30">
        <f>[1]TABLES!BB46-[2]TABLES!BB46</f>
        <v>-397.8</v>
      </c>
      <c r="BC46" s="30">
        <f>[1]TABLES!BC46-[2]TABLES!BC46</f>
        <v>-354.83870967741933</v>
      </c>
      <c r="BD46" s="30">
        <f>[1]TABLES!BD46-[2]TABLES!BD46</f>
        <v>-375</v>
      </c>
      <c r="BE46" s="31">
        <f>[1]TABLES!BE46-[2]TABLES!BE46</f>
        <v>-379.20765027322403</v>
      </c>
    </row>
    <row r="47" spans="1:57" x14ac:dyDescent="0.25">
      <c r="A47" s="16" t="s">
        <v>14</v>
      </c>
      <c r="B47" s="17">
        <f>SUM(B44:B46)</f>
        <v>-2</v>
      </c>
      <c r="C47" s="17">
        <f t="shared" ref="C47" si="58">SUM(C44:C46)</f>
        <v>-359</v>
      </c>
      <c r="D47" s="17">
        <f t="shared" ref="D47" si="59">SUM(D44:D46)</f>
        <v>-253</v>
      </c>
      <c r="E47" s="17">
        <f t="shared" ref="E47" si="60">SUM(E44:E46)</f>
        <v>-187</v>
      </c>
      <c r="F47" s="17">
        <f t="shared" ref="F47" si="61">SUM(F44:F46)</f>
        <v>-138</v>
      </c>
      <c r="G47" s="17">
        <f t="shared" ref="G47" si="62">SUM(G44:G46)</f>
        <v>-179</v>
      </c>
      <c r="H47" s="17">
        <f t="shared" ref="H47" si="63">SUM(H44:H46)</f>
        <v>-683</v>
      </c>
      <c r="I47" s="17">
        <f t="shared" ref="I47" si="64">SUM(I44:I46)</f>
        <v>-16</v>
      </c>
      <c r="J47" s="18">
        <f t="shared" ref="J47" si="65">SUM(J44:J46)</f>
        <v>-1817</v>
      </c>
      <c r="AC47" s="16" t="s">
        <v>14</v>
      </c>
      <c r="AD47" s="30">
        <f>SUM(AD44:AD46)</f>
        <v>-4560</v>
      </c>
      <c r="AE47" s="30">
        <f t="shared" ref="AE47:AL47" si="66">SUM(AE44:AE46)</f>
        <v>-100350</v>
      </c>
      <c r="AF47" s="30">
        <f t="shared" si="66"/>
        <v>-92750</v>
      </c>
      <c r="AG47" s="30">
        <f t="shared" si="66"/>
        <v>-68500</v>
      </c>
      <c r="AH47" s="30">
        <f t="shared" si="66"/>
        <v>-53250</v>
      </c>
      <c r="AI47" s="30">
        <f t="shared" si="66"/>
        <v>-68445</v>
      </c>
      <c r="AJ47" s="30">
        <f t="shared" si="66"/>
        <v>-258480</v>
      </c>
      <c r="AK47" s="30">
        <f t="shared" si="66"/>
        <v>-6250</v>
      </c>
      <c r="AL47" s="31">
        <f t="shared" si="66"/>
        <v>-652585</v>
      </c>
      <c r="AV47" s="16" t="s">
        <v>32</v>
      </c>
      <c r="AW47" s="30">
        <f>[1]TABLES!AW47-[2]TABLES!AW47</f>
        <v>-2280</v>
      </c>
      <c r="AX47" s="30">
        <f>[1]TABLES!AX47-[2]TABLES!AX47</f>
        <v>-279.52646239554315</v>
      </c>
      <c r="AY47" s="30">
        <f>[1]TABLES!AY47-[2]TABLES!AY47</f>
        <v>-366.600790513834</v>
      </c>
      <c r="AZ47" s="30">
        <f>[1]TABLES!AZ47-[2]TABLES!AZ47</f>
        <v>-366.31016042780749</v>
      </c>
      <c r="BA47" s="30">
        <f>[1]TABLES!BA47-[2]TABLES!BA47</f>
        <v>-385.86956521739131</v>
      </c>
      <c r="BB47" s="30">
        <f>[1]TABLES!BB47-[2]TABLES!BB47</f>
        <v>-382.37430167597768</v>
      </c>
      <c r="BC47" s="30">
        <f>[1]TABLES!BC47-[2]TABLES!BC47</f>
        <v>-378.44802342606147</v>
      </c>
      <c r="BD47" s="30">
        <f>[1]TABLES!BD47-[2]TABLES!BD47</f>
        <v>-390.625</v>
      </c>
      <c r="BE47" s="31">
        <f>[1]TABLES!BE47-[2]TABLES!BE47</f>
        <v>-359.15520088057235</v>
      </c>
    </row>
    <row r="48" spans="1:57" x14ac:dyDescent="0.25">
      <c r="A48" s="19"/>
      <c r="B48" s="12"/>
      <c r="C48" s="12"/>
      <c r="D48" s="12"/>
      <c r="E48" s="12"/>
      <c r="F48" s="12"/>
      <c r="G48" s="12"/>
      <c r="H48" s="12"/>
      <c r="I48" s="12"/>
      <c r="J48" s="14"/>
      <c r="AC48" s="16"/>
      <c r="AD48" s="30"/>
      <c r="AE48" s="30"/>
      <c r="AF48" s="30"/>
      <c r="AG48" s="30"/>
      <c r="AH48" s="30"/>
      <c r="AI48" s="30"/>
      <c r="AJ48" s="30"/>
      <c r="AK48" s="30"/>
      <c r="AL48" s="31"/>
      <c r="AV48" s="19"/>
      <c r="AW48" s="40"/>
      <c r="AX48" s="40"/>
      <c r="AY48" s="40"/>
      <c r="AZ48" s="40"/>
      <c r="BA48" s="40"/>
      <c r="BB48" s="40"/>
      <c r="BC48" s="40"/>
      <c r="BD48" s="40"/>
      <c r="BE48" s="41"/>
    </row>
    <row r="49" spans="1:57" x14ac:dyDescent="0.25">
      <c r="A49" s="15" t="s">
        <v>15</v>
      </c>
      <c r="B49" s="20"/>
      <c r="C49" s="20"/>
      <c r="D49" s="20"/>
      <c r="E49" s="20"/>
      <c r="F49" s="20"/>
      <c r="G49" s="20"/>
      <c r="H49" s="20"/>
      <c r="I49" s="20"/>
      <c r="J49" s="21"/>
      <c r="T49" t="s">
        <v>16</v>
      </c>
      <c r="AC49" s="15" t="s">
        <v>15</v>
      </c>
      <c r="AD49" s="32"/>
      <c r="AE49" s="32"/>
      <c r="AF49" s="32"/>
      <c r="AG49" s="32"/>
      <c r="AH49" s="32"/>
      <c r="AI49" s="32"/>
      <c r="AJ49" s="32"/>
      <c r="AK49" s="32"/>
      <c r="AL49" s="33"/>
      <c r="AV49" s="15" t="s">
        <v>15</v>
      </c>
      <c r="AW49" s="34"/>
      <c r="AX49" s="32"/>
      <c r="AY49" s="32"/>
      <c r="AZ49" s="32"/>
      <c r="BA49" s="32"/>
      <c r="BB49" s="32"/>
      <c r="BC49" s="32"/>
      <c r="BD49" s="32"/>
      <c r="BE49" s="33"/>
    </row>
    <row r="50" spans="1:57" x14ac:dyDescent="0.25">
      <c r="A50" s="16" t="s">
        <v>11</v>
      </c>
      <c r="B50" s="17">
        <f>[1]TABLES!B50-[2]TABLES!B50</f>
        <v>530</v>
      </c>
      <c r="C50" s="17">
        <f>[1]TABLES!C50-[2]TABLES!C50</f>
        <v>41</v>
      </c>
      <c r="D50" s="17">
        <f>[1]TABLES!D50-[2]TABLES!D50</f>
        <v>26</v>
      </c>
      <c r="E50" s="17">
        <f>[1]TABLES!E50-[2]TABLES!E50</f>
        <v>19</v>
      </c>
      <c r="F50" s="17">
        <f>[1]TABLES!F50-[2]TABLES!F50</f>
        <v>13</v>
      </c>
      <c r="G50" s="17">
        <f>[1]TABLES!G50-[2]TABLES!G50</f>
        <v>6</v>
      </c>
      <c r="H50" s="17">
        <f>[1]TABLES!H50-[2]TABLES!H50</f>
        <v>37</v>
      </c>
      <c r="I50" s="17">
        <f>[1]TABLES!I50-[2]TABLES!I50</f>
        <v>0</v>
      </c>
      <c r="J50" s="18">
        <f>SUM(B50:I50)</f>
        <v>672</v>
      </c>
      <c r="T50" s="3" t="s">
        <v>11</v>
      </c>
      <c r="U50">
        <v>1000</v>
      </c>
      <c r="V50">
        <v>800</v>
      </c>
      <c r="W50">
        <v>600</v>
      </c>
      <c r="X50">
        <v>400</v>
      </c>
      <c r="Y50">
        <v>300</v>
      </c>
      <c r="Z50">
        <v>250</v>
      </c>
      <c r="AA50">
        <v>0</v>
      </c>
      <c r="AC50" s="16" t="s">
        <v>11</v>
      </c>
      <c r="AD50" s="30">
        <f>[1]TABLES!AD50-[2]TABLES!AD50</f>
        <v>354786</v>
      </c>
      <c r="AE50" s="30">
        <f>[1]TABLES!AE50-[2]TABLES!AE50</f>
        <v>45741</v>
      </c>
      <c r="AF50" s="30">
        <f>[1]TABLES!AF50-[2]TABLES!AF50</f>
        <v>11745</v>
      </c>
      <c r="AG50" s="30">
        <f>[1]TABLES!AG50-[2]TABLES!AG50</f>
        <v>660</v>
      </c>
      <c r="AH50" s="30">
        <f>[1]TABLES!AH50-[2]TABLES!AH50</f>
        <v>200</v>
      </c>
      <c r="AI50" s="30">
        <f>[1]TABLES!AI50-[2]TABLES!AI50</f>
        <v>-6750</v>
      </c>
      <c r="AJ50" s="30">
        <f>[1]TABLES!AJ50-[2]TABLES!AJ50</f>
        <v>-46653.270000000004</v>
      </c>
      <c r="AK50" s="30">
        <f>[1]TABLES!AK50-[2]TABLES!AK50</f>
        <v>0</v>
      </c>
      <c r="AL50" s="31">
        <f>SUM(AD50:AK50)</f>
        <v>359728.73</v>
      </c>
      <c r="AV50" s="16" t="s">
        <v>11</v>
      </c>
      <c r="AW50" s="30">
        <f>[1]TABLES!AW50-[2]TABLES!AW50</f>
        <v>-1787.8979591836733</v>
      </c>
      <c r="AX50" s="30">
        <f>[1]TABLES!AX50-[2]TABLES!AX50</f>
        <v>109.66949152542372</v>
      </c>
      <c r="AY50" s="30">
        <f>[1]TABLES!AY50-[2]TABLES!AY50</f>
        <v>-41.45161290322585</v>
      </c>
      <c r="AZ50" s="30">
        <f>[1]TABLES!AZ50-[2]TABLES!AZ50</f>
        <v>-110.15873015873018</v>
      </c>
      <c r="BA50" s="30">
        <f>[1]TABLES!BA50-[2]TABLES!BA50</f>
        <v>-119.35483870967744</v>
      </c>
      <c r="BB50" s="30">
        <f>[1]TABLES!BB50-[2]TABLES!BB50</f>
        <v>-175.531914893617</v>
      </c>
      <c r="BC50" s="30">
        <f>[1]TABLES!BC50-[2]TABLES!BC50</f>
        <v>-388.77725000000004</v>
      </c>
      <c r="BD50" s="30">
        <f>[1]TABLES!BD50-[2]TABLES!BD50</f>
        <v>0</v>
      </c>
      <c r="BE50" s="31">
        <f>[1]TABLES!BE50-[2]TABLES!BE50</f>
        <v>-209.77500542418852</v>
      </c>
    </row>
    <row r="51" spans="1:57" x14ac:dyDescent="0.25">
      <c r="A51" s="16" t="s">
        <v>12</v>
      </c>
      <c r="B51" s="17">
        <f>[1]TABLES!B51-[2]TABLES!B51</f>
        <v>498</v>
      </c>
      <c r="C51" s="17">
        <f>[1]TABLES!C51-[2]TABLES!C51</f>
        <v>67</v>
      </c>
      <c r="D51" s="17">
        <f>[1]TABLES!D51-[2]TABLES!D51</f>
        <v>33</v>
      </c>
      <c r="E51" s="17">
        <f>[1]TABLES!E51-[2]TABLES!E51</f>
        <v>33</v>
      </c>
      <c r="F51" s="17">
        <f>[1]TABLES!F51-[2]TABLES!F51</f>
        <v>26</v>
      </c>
      <c r="G51" s="17">
        <f>[1]TABLES!G51-[2]TABLES!G51</f>
        <v>43</v>
      </c>
      <c r="H51" s="17">
        <f>[1]TABLES!H51-[2]TABLES!H51</f>
        <v>209</v>
      </c>
      <c r="I51" s="17">
        <f>[1]TABLES!I51-[2]TABLES!I51</f>
        <v>-18</v>
      </c>
      <c r="J51" s="18">
        <f t="shared" ref="J51:J52" si="67">SUM(B51:I51)</f>
        <v>891</v>
      </c>
      <c r="T51" s="3" t="s">
        <v>12</v>
      </c>
      <c r="U51">
        <v>1000</v>
      </c>
      <c r="V51">
        <v>800</v>
      </c>
      <c r="W51">
        <v>600</v>
      </c>
      <c r="X51">
        <v>400</v>
      </c>
      <c r="Y51">
        <v>300</v>
      </c>
      <c r="Z51">
        <v>250</v>
      </c>
      <c r="AA51">
        <v>0</v>
      </c>
      <c r="AC51" s="16" t="s">
        <v>12</v>
      </c>
      <c r="AD51" s="30">
        <f>[1]TABLES!AD51-[2]TABLES!AD51</f>
        <v>347393</v>
      </c>
      <c r="AE51" s="30">
        <f>[1]TABLES!AE51-[2]TABLES!AE51</f>
        <v>50816.75</v>
      </c>
      <c r="AF51" s="30">
        <f>[1]TABLES!AF51-[2]TABLES!AF51</f>
        <v>16662</v>
      </c>
      <c r="AG51" s="30">
        <f>[1]TABLES!AG51-[2]TABLES!AG51</f>
        <v>12700</v>
      </c>
      <c r="AH51" s="30">
        <f>[1]TABLES!AH51-[2]TABLES!AH51</f>
        <v>-6450</v>
      </c>
      <c r="AI51" s="30">
        <f>[1]TABLES!AI51-[2]TABLES!AI51</f>
        <v>-23750</v>
      </c>
      <c r="AJ51" s="30">
        <f>[1]TABLES!AJ51-[2]TABLES!AJ51</f>
        <v>-385297.47</v>
      </c>
      <c r="AK51" s="30">
        <f>[1]TABLES!AK51-[2]TABLES!AK51</f>
        <v>-8000</v>
      </c>
      <c r="AL51" s="31">
        <f t="shared" ref="AL51:AL52" si="68">SUM(AD51:AK51)</f>
        <v>4074.2800000000279</v>
      </c>
      <c r="AV51" s="16" t="s">
        <v>12</v>
      </c>
      <c r="AW51" s="30">
        <f>[1]TABLES!AW51-[2]TABLES!AW51</f>
        <v>-1859.3456790123455</v>
      </c>
      <c r="AX51" s="30">
        <f>[1]TABLES!AX51-[2]TABLES!AX51</f>
        <v>-14.963709677419388</v>
      </c>
      <c r="AY51" s="30">
        <f>[1]TABLES!AY51-[2]TABLES!AY51</f>
        <v>-19.370370370370324</v>
      </c>
      <c r="AZ51" s="30">
        <f>[1]TABLES!AZ51-[2]TABLES!AZ51</f>
        <v>-3.3333333333333144</v>
      </c>
      <c r="BA51" s="30">
        <f>[1]TABLES!BA51-[2]TABLES!BA51</f>
        <v>-118.75</v>
      </c>
      <c r="BB51" s="30">
        <f>[1]TABLES!BB51-[2]TABLES!BB51</f>
        <v>-169.95073891625617</v>
      </c>
      <c r="BC51" s="30">
        <f>[1]TABLES!BC51-[2]TABLES!BC51</f>
        <v>-421.09013114754094</v>
      </c>
      <c r="BD51" s="30">
        <f>[1]TABLES!BD51-[2]TABLES!BD51</f>
        <v>-444.44444444444446</v>
      </c>
      <c r="BE51" s="31">
        <f>[1]TABLES!BE51-[2]TABLES!BE51</f>
        <v>-189.59848001583299</v>
      </c>
    </row>
    <row r="52" spans="1:57" x14ac:dyDescent="0.25">
      <c r="A52" s="16" t="s">
        <v>13</v>
      </c>
      <c r="B52" s="17">
        <f>[1]TABLES!B52-[2]TABLES!B52</f>
        <v>130</v>
      </c>
      <c r="C52" s="17">
        <f>[1]TABLES!C52-[2]TABLES!C52</f>
        <v>11</v>
      </c>
      <c r="D52" s="17">
        <f>[1]TABLES!D52-[2]TABLES!D52</f>
        <v>4</v>
      </c>
      <c r="E52" s="17">
        <f>[1]TABLES!E52-[2]TABLES!E52</f>
        <v>4</v>
      </c>
      <c r="F52" s="17">
        <f>[1]TABLES!F52-[2]TABLES!F52</f>
        <v>4</v>
      </c>
      <c r="G52" s="17">
        <f>[1]TABLES!G52-[2]TABLES!G52</f>
        <v>3</v>
      </c>
      <c r="H52" s="17">
        <f>[1]TABLES!H52-[2]TABLES!H52</f>
        <v>24</v>
      </c>
      <c r="I52" s="17">
        <f>[1]TABLES!I52-[2]TABLES!I52</f>
        <v>-3</v>
      </c>
      <c r="J52" s="18">
        <f t="shared" si="67"/>
        <v>177</v>
      </c>
      <c r="L52">
        <v>1149</v>
      </c>
      <c r="M52">
        <v>398</v>
      </c>
      <c r="N52">
        <v>313</v>
      </c>
      <c r="O52">
        <v>268</v>
      </c>
      <c r="P52">
        <v>180</v>
      </c>
      <c r="Q52">
        <v>302</v>
      </c>
      <c r="R52">
        <v>1184</v>
      </c>
      <c r="T52" s="3" t="s">
        <v>13</v>
      </c>
      <c r="U52">
        <v>1000</v>
      </c>
      <c r="V52">
        <v>800</v>
      </c>
      <c r="W52">
        <v>600</v>
      </c>
      <c r="X52">
        <v>400</v>
      </c>
      <c r="Y52">
        <v>300</v>
      </c>
      <c r="Z52">
        <v>250</v>
      </c>
      <c r="AA52">
        <v>0</v>
      </c>
      <c r="AC52" s="16" t="s">
        <v>13</v>
      </c>
      <c r="AD52" s="30">
        <f>[1]TABLES!AD52-[2]TABLES!AD52</f>
        <v>86127</v>
      </c>
      <c r="AE52" s="30">
        <f>[1]TABLES!AE52-[2]TABLES!AE52</f>
        <v>12405</v>
      </c>
      <c r="AF52" s="30">
        <f>[1]TABLES!AF52-[2]TABLES!AF52</f>
        <v>-2540</v>
      </c>
      <c r="AG52" s="30">
        <f>[1]TABLES!AG52-[2]TABLES!AG52</f>
        <v>1450</v>
      </c>
      <c r="AH52" s="30">
        <f>[1]TABLES!AH52-[2]TABLES!AH52</f>
        <v>-400</v>
      </c>
      <c r="AI52" s="30">
        <f>[1]TABLES!AI52-[2]TABLES!AI52</f>
        <v>-2249.2200000000012</v>
      </c>
      <c r="AJ52" s="30">
        <f>[1]TABLES!AJ52-[2]TABLES!AJ52</f>
        <v>-39000.000000000058</v>
      </c>
      <c r="AK52" s="30">
        <f>[1]TABLES!AK52-[2]TABLES!AK52</f>
        <v>-1500</v>
      </c>
      <c r="AL52" s="31">
        <f t="shared" si="68"/>
        <v>54292.779999999941</v>
      </c>
      <c r="AM52" s="6">
        <f>SUM(AL50:AL52)</f>
        <v>418095.78999999992</v>
      </c>
      <c r="AV52" s="16" t="s">
        <v>13</v>
      </c>
      <c r="AW52" s="30">
        <f>[1]TABLES!AW52-[2]TABLES!AW52</f>
        <v>-1512.8620689655172</v>
      </c>
      <c r="AX52" s="30">
        <f>[1]TABLES!AX52-[2]TABLES!AX52</f>
        <v>94.868421052631561</v>
      </c>
      <c r="AY52" s="30">
        <f>[1]TABLES!AY52-[2]TABLES!AY52</f>
        <v>-214.78260869565213</v>
      </c>
      <c r="AZ52" s="30">
        <f>[1]TABLES!AZ52-[2]TABLES!AZ52</f>
        <v>-7.8947368421052602</v>
      </c>
      <c r="BA52" s="30">
        <f>[1]TABLES!BA52-[2]TABLES!BA52</f>
        <v>-123.07692307692309</v>
      </c>
      <c r="BB52" s="30">
        <f>[1]TABLES!BB52-[2]TABLES!BB52</f>
        <v>-157.85368421052635</v>
      </c>
      <c r="BC52" s="30">
        <f>[1]TABLES!BC52-[2]TABLES!BC52</f>
        <v>-423.9130434782615</v>
      </c>
      <c r="BD52" s="30">
        <f>[1]TABLES!BD52-[2]TABLES!BD52</f>
        <v>-500</v>
      </c>
      <c r="BE52" s="31">
        <f>[1]TABLES!BE52-[2]TABLES!BE52</f>
        <v>-195.24851089588401</v>
      </c>
    </row>
    <row r="53" spans="1:57" x14ac:dyDescent="0.25">
      <c r="A53" s="16" t="s">
        <v>14</v>
      </c>
      <c r="B53" s="20">
        <f t="shared" ref="B53:J53" si="69">SUM(B50:B52)</f>
        <v>1158</v>
      </c>
      <c r="C53" s="20">
        <f t="shared" si="69"/>
        <v>119</v>
      </c>
      <c r="D53" s="20">
        <f t="shared" si="69"/>
        <v>63</v>
      </c>
      <c r="E53" s="20">
        <f t="shared" si="69"/>
        <v>56</v>
      </c>
      <c r="F53" s="20">
        <f t="shared" si="69"/>
        <v>43</v>
      </c>
      <c r="G53" s="20">
        <f t="shared" si="69"/>
        <v>52</v>
      </c>
      <c r="H53" s="20">
        <f t="shared" si="69"/>
        <v>270</v>
      </c>
      <c r="I53" s="20">
        <f t="shared" si="69"/>
        <v>-21</v>
      </c>
      <c r="J53" s="21">
        <f t="shared" si="69"/>
        <v>1740</v>
      </c>
      <c r="L53">
        <f>SUM(B53:H53)</f>
        <v>1761</v>
      </c>
      <c r="T53" s="3" t="s">
        <v>17</v>
      </c>
      <c r="U53">
        <v>1000</v>
      </c>
      <c r="V53">
        <v>800</v>
      </c>
      <c r="W53">
        <v>600</v>
      </c>
      <c r="X53">
        <v>400</v>
      </c>
      <c r="Y53">
        <v>300</v>
      </c>
      <c r="Z53">
        <v>250</v>
      </c>
      <c r="AA53">
        <v>0</v>
      </c>
      <c r="AC53" s="16" t="s">
        <v>14</v>
      </c>
      <c r="AD53" s="30">
        <f>SUM(AD50:AD52)</f>
        <v>788306</v>
      </c>
      <c r="AE53" s="30">
        <f t="shared" ref="AE53:AL53" si="70">SUM(AE50:AE52)</f>
        <v>108962.75</v>
      </c>
      <c r="AF53" s="30">
        <f t="shared" si="70"/>
        <v>25867</v>
      </c>
      <c r="AG53" s="30">
        <f t="shared" si="70"/>
        <v>14810</v>
      </c>
      <c r="AH53" s="30">
        <f t="shared" si="70"/>
        <v>-6650</v>
      </c>
      <c r="AI53" s="30">
        <f t="shared" si="70"/>
        <v>-32749.22</v>
      </c>
      <c r="AJ53" s="30">
        <f t="shared" si="70"/>
        <v>-470950.74000000005</v>
      </c>
      <c r="AK53" s="30">
        <f t="shared" si="70"/>
        <v>-9500</v>
      </c>
      <c r="AL53" s="31">
        <f t="shared" si="70"/>
        <v>418095.78999999992</v>
      </c>
      <c r="AV53" s="16" t="s">
        <v>32</v>
      </c>
      <c r="AW53" s="30">
        <f>[1]TABLES!AW53-[2]TABLES!AW53</f>
        <v>-1777.375</v>
      </c>
      <c r="AX53" s="30">
        <f>[1]TABLES!AX53-[2]TABLES!AX53</f>
        <v>40.241959064327489</v>
      </c>
      <c r="AY53" s="30">
        <f>[1]TABLES!AY53-[2]TABLES!AY53</f>
        <v>-42.924460431654666</v>
      </c>
      <c r="AZ53" s="30">
        <f>[1]TABLES!AZ53-[2]TABLES!AZ53</f>
        <v>-32.715517241379303</v>
      </c>
      <c r="BA53" s="30">
        <f>[1]TABLES!BA53-[2]TABLES!BA53</f>
        <v>-119.20731707317071</v>
      </c>
      <c r="BB53" s="30">
        <f>[1]TABLES!BB53-[2]TABLES!BB53</f>
        <v>-170.07144981412642</v>
      </c>
      <c r="BC53" s="30">
        <f>[1]TABLES!BC53-[2]TABLES!BC53</f>
        <v>-417.87998225377112</v>
      </c>
      <c r="BD53" s="30">
        <f>[1]TABLES!BD53-[2]TABLES!BD53</f>
        <v>-452.38095238095241</v>
      </c>
      <c r="BE53" s="31">
        <f>[1]TABLES!BE53-[2]TABLES!BE53</f>
        <v>-172.08101245516394</v>
      </c>
    </row>
    <row r="54" spans="1:57" x14ac:dyDescent="0.25">
      <c r="A54" s="16"/>
      <c r="B54" s="20"/>
      <c r="C54" s="20"/>
      <c r="D54" s="20"/>
      <c r="E54" s="20"/>
      <c r="F54" s="20"/>
      <c r="G54" s="20"/>
      <c r="H54" s="20"/>
      <c r="I54" s="20"/>
      <c r="J54" s="21"/>
      <c r="T54" s="3"/>
      <c r="AC54" s="16"/>
      <c r="AD54" s="32"/>
      <c r="AE54" s="32"/>
      <c r="AF54" s="32"/>
      <c r="AG54" s="32"/>
      <c r="AH54" s="32"/>
      <c r="AI54" s="32"/>
      <c r="AJ54" s="32"/>
      <c r="AK54" s="32"/>
      <c r="AL54" s="33"/>
      <c r="AV54" s="16"/>
      <c r="AW54" s="34"/>
      <c r="AX54" s="34"/>
      <c r="AY54" s="34"/>
      <c r="AZ54" s="34"/>
      <c r="BA54" s="34"/>
      <c r="BB54" s="34"/>
      <c r="BC54" s="34"/>
      <c r="BD54" s="34"/>
      <c r="BE54" s="35"/>
    </row>
    <row r="55" spans="1:57" x14ac:dyDescent="0.25">
      <c r="A55" s="15" t="s">
        <v>18</v>
      </c>
      <c r="B55" s="20"/>
      <c r="C55" s="20"/>
      <c r="D55" s="20"/>
      <c r="E55" s="20"/>
      <c r="F55" s="20"/>
      <c r="G55" s="20"/>
      <c r="H55" s="20"/>
      <c r="I55" s="20"/>
      <c r="J55" s="21"/>
      <c r="T55" t="s">
        <v>18</v>
      </c>
      <c r="AC55" s="15" t="s">
        <v>18</v>
      </c>
      <c r="AD55" s="32"/>
      <c r="AE55" s="32"/>
      <c r="AF55" s="32"/>
      <c r="AG55" s="32"/>
      <c r="AH55" s="32"/>
      <c r="AI55" s="32"/>
      <c r="AJ55" s="32"/>
      <c r="AK55" s="32"/>
      <c r="AL55" s="33"/>
      <c r="AV55" s="15" t="s">
        <v>18</v>
      </c>
      <c r="AW55" s="34"/>
      <c r="AX55" s="32"/>
      <c r="AY55" s="32"/>
      <c r="AZ55" s="32"/>
      <c r="BA55" s="32"/>
      <c r="BB55" s="32"/>
      <c r="BC55" s="32"/>
      <c r="BD55" s="32"/>
      <c r="BE55" s="33"/>
    </row>
    <row r="56" spans="1:57" x14ac:dyDescent="0.25">
      <c r="A56" s="16" t="s">
        <v>11</v>
      </c>
      <c r="B56" s="17">
        <f>[1]TABLES!B56-[2]TABLES!B56</f>
        <v>185</v>
      </c>
      <c r="C56" s="17">
        <f>[1]TABLES!C56-[2]TABLES!C56</f>
        <v>17</v>
      </c>
      <c r="D56" s="17">
        <f>[1]TABLES!D56-[2]TABLES!D56</f>
        <v>10</v>
      </c>
      <c r="E56" s="17">
        <f>[1]TABLES!E56-[2]TABLES!E56</f>
        <v>7</v>
      </c>
      <c r="F56" s="17">
        <f>[1]TABLES!F56-[2]TABLES!F56</f>
        <v>3</v>
      </c>
      <c r="G56" s="17">
        <f>[1]TABLES!G56-[2]TABLES!G56</f>
        <v>3</v>
      </c>
      <c r="H56" s="17">
        <f>[1]TABLES!H56-[2]TABLES!H56</f>
        <v>20</v>
      </c>
      <c r="I56" s="17">
        <f>[1]TABLES!I56-[2]TABLES!I56</f>
        <v>0</v>
      </c>
      <c r="J56" s="18">
        <f>SUM(B56:I56)</f>
        <v>245</v>
      </c>
      <c r="T56" s="3" t="s">
        <v>11</v>
      </c>
      <c r="U56">
        <f>350+1000</f>
        <v>1350</v>
      </c>
      <c r="V56">
        <f>350+800</f>
        <v>1150</v>
      </c>
      <c r="W56">
        <f>350+600</f>
        <v>950</v>
      </c>
      <c r="X56">
        <f>350+400</f>
        <v>750</v>
      </c>
      <c r="Y56">
        <f>350+300</f>
        <v>650</v>
      </c>
      <c r="Z56">
        <f>350+250</f>
        <v>600</v>
      </c>
      <c r="AA56">
        <f>350+0</f>
        <v>350</v>
      </c>
      <c r="AC56" s="16" t="s">
        <v>11</v>
      </c>
      <c r="AD56" s="30">
        <f>[1]TABLES!AD56-[2]TABLES!AD56</f>
        <v>34187.75</v>
      </c>
      <c r="AE56" s="30">
        <f>[1]TABLES!AE56-[2]TABLES!AE56</f>
        <v>-40520</v>
      </c>
      <c r="AF56" s="30">
        <f>[1]TABLES!AF56-[2]TABLES!AF56</f>
        <v>-6458</v>
      </c>
      <c r="AG56" s="30">
        <f>[1]TABLES!AG56-[2]TABLES!AG56</f>
        <v>10340</v>
      </c>
      <c r="AH56" s="30">
        <f>[1]TABLES!AH56-[2]TABLES!AH56</f>
        <v>5390</v>
      </c>
      <c r="AI56" s="30">
        <f>[1]TABLES!AI56-[2]TABLES!AI56</f>
        <v>7800</v>
      </c>
      <c r="AJ56" s="30">
        <f>[1]TABLES!AJ56-[2]TABLES!AJ56</f>
        <v>-855</v>
      </c>
      <c r="AK56" s="30">
        <f>[1]TABLES!AK56-[2]TABLES!AK56</f>
        <v>0</v>
      </c>
      <c r="AL56" s="31">
        <f>SUM(AD56:AK56)</f>
        <v>9884.75</v>
      </c>
      <c r="AV56" s="16" t="s">
        <v>11</v>
      </c>
      <c r="AW56" s="30">
        <f>[1]TABLES!AW56-[2]TABLES!AW56</f>
        <v>-1496.9600694444443</v>
      </c>
      <c r="AX56" s="30">
        <f>[1]TABLES!AX56-[2]TABLES!AX56</f>
        <v>-760.37974683544303</v>
      </c>
      <c r="AY56" s="30">
        <f>[1]TABLES!AY56-[2]TABLES!AY56</f>
        <v>-319.16000000000008</v>
      </c>
      <c r="AZ56" s="30">
        <f>[1]TABLES!AZ56-[2]TABLES!AZ56</f>
        <v>221.304347826087</v>
      </c>
      <c r="BA56" s="30">
        <f>[1]TABLES!BA56-[2]TABLES!BA56</f>
        <v>132.30769230769226</v>
      </c>
      <c r="BB56" s="30">
        <f>[1]TABLES!BB56-[2]TABLES!BB56</f>
        <v>200</v>
      </c>
      <c r="BC56" s="30">
        <f>[1]TABLES!BC56-[2]TABLES!BC56</f>
        <v>-96.975308641975289</v>
      </c>
      <c r="BD56" s="30">
        <f>[1]TABLES!BD56-[2]TABLES!BD56</f>
        <v>0</v>
      </c>
      <c r="BE56" s="31">
        <f>[1]TABLES!BE56-[2]TABLES!BE56</f>
        <v>-568.0693436748486</v>
      </c>
    </row>
    <row r="57" spans="1:57" x14ac:dyDescent="0.25">
      <c r="A57" s="16" t="s">
        <v>12</v>
      </c>
      <c r="B57" s="17">
        <f>[1]TABLES!B57-[2]TABLES!B57</f>
        <v>355</v>
      </c>
      <c r="C57" s="17">
        <f>[1]TABLES!C57-[2]TABLES!C57</f>
        <v>68</v>
      </c>
      <c r="D57" s="17">
        <f>[1]TABLES!D57-[2]TABLES!D57</f>
        <v>56</v>
      </c>
      <c r="E57" s="17">
        <f>[1]TABLES!E57-[2]TABLES!E57</f>
        <v>25</v>
      </c>
      <c r="F57" s="17">
        <f>[1]TABLES!F57-[2]TABLES!F57</f>
        <v>25</v>
      </c>
      <c r="G57" s="17">
        <f>[1]TABLES!G57-[2]TABLES!G57</f>
        <v>41</v>
      </c>
      <c r="H57" s="17">
        <f>[1]TABLES!H57-[2]TABLES!H57</f>
        <v>189</v>
      </c>
      <c r="I57" s="17">
        <f>[1]TABLES!I57-[2]TABLES!I57</f>
        <v>-31</v>
      </c>
      <c r="J57" s="18">
        <f t="shared" ref="J57:J58" si="71">SUM(B57:I57)</f>
        <v>728</v>
      </c>
      <c r="T57" s="3" t="s">
        <v>12</v>
      </c>
      <c r="U57">
        <f t="shared" ref="U57:U58" si="72">350+1000</f>
        <v>1350</v>
      </c>
      <c r="V57">
        <f t="shared" ref="V57:V58" si="73">350+800</f>
        <v>1150</v>
      </c>
      <c r="W57">
        <f t="shared" ref="W57:W58" si="74">350+600</f>
        <v>950</v>
      </c>
      <c r="X57">
        <f t="shared" ref="X57:X58" si="75">350+400</f>
        <v>750</v>
      </c>
      <c r="Y57">
        <f t="shared" ref="Y57:Y58" si="76">350+300</f>
        <v>650</v>
      </c>
      <c r="Z57">
        <f t="shared" ref="Z57:Z58" si="77">350+250</f>
        <v>600</v>
      </c>
      <c r="AA57">
        <f t="shared" ref="AA57:AA58" si="78">350+0</f>
        <v>350</v>
      </c>
      <c r="AC57" s="16" t="s">
        <v>12</v>
      </c>
      <c r="AD57" s="30">
        <f>[1]TABLES!AD57-[2]TABLES!AD57</f>
        <v>106085</v>
      </c>
      <c r="AE57" s="30">
        <f>[1]TABLES!AE57-[2]TABLES!AE57</f>
        <v>7525</v>
      </c>
      <c r="AF57" s="30">
        <f>[1]TABLES!AF57-[2]TABLES!AF57</f>
        <v>39582</v>
      </c>
      <c r="AG57" s="30">
        <f>[1]TABLES!AG57-[2]TABLES!AG57</f>
        <v>40352</v>
      </c>
      <c r="AH57" s="30">
        <f>[1]TABLES!AH57-[2]TABLES!AH57</f>
        <v>40705</v>
      </c>
      <c r="AI57" s="30">
        <f>[1]TABLES!AI57-[2]TABLES!AI57</f>
        <v>59015</v>
      </c>
      <c r="AJ57" s="30">
        <f>[1]TABLES!AJ57-[2]TABLES!AJ57</f>
        <v>-52177.080000000075</v>
      </c>
      <c r="AK57" s="30">
        <f>[1]TABLES!AK57-[2]TABLES!AK57</f>
        <v>-13750</v>
      </c>
      <c r="AL57" s="31">
        <f t="shared" ref="AL57:AL58" si="79">SUM(AD57:AK57)</f>
        <v>227336.91999999993</v>
      </c>
      <c r="AV57" s="16" t="s">
        <v>12</v>
      </c>
      <c r="AW57" s="30">
        <f>[1]TABLES!AW57-[2]TABLES!AW57</f>
        <v>-1452.0038910505837</v>
      </c>
      <c r="AX57" s="30">
        <f>[1]TABLES!AX57-[2]TABLES!AX57</f>
        <v>-311.34361233480172</v>
      </c>
      <c r="AY57" s="30">
        <f>[1]TABLES!AY57-[2]TABLES!AY57</f>
        <v>-69.479591836734699</v>
      </c>
      <c r="AZ57" s="30">
        <f>[1]TABLES!AZ57-[2]TABLES!AZ57</f>
        <v>127.07058823529417</v>
      </c>
      <c r="BA57" s="30">
        <f>[1]TABLES!BA57-[2]TABLES!BA57</f>
        <v>161.95364238410593</v>
      </c>
      <c r="BB57" s="30">
        <f>[1]TABLES!BB57-[2]TABLES!BB57</f>
        <v>146.44680851063828</v>
      </c>
      <c r="BC57" s="30">
        <f>[1]TABLES!BC57-[2]TABLES!BC57</f>
        <v>-92.083330739299697</v>
      </c>
      <c r="BD57" s="30">
        <f>[1]TABLES!BD57-[2]TABLES!BD57</f>
        <v>-443.54838709677421</v>
      </c>
      <c r="BE57" s="31">
        <f>[1]TABLES!BE57-[2]TABLES!BE57</f>
        <v>-115.04020070341778</v>
      </c>
    </row>
    <row r="58" spans="1:57" x14ac:dyDescent="0.25">
      <c r="A58" s="16" t="s">
        <v>13</v>
      </c>
      <c r="B58" s="17">
        <f>[1]TABLES!B58-[2]TABLES!B58</f>
        <v>53</v>
      </c>
      <c r="C58" s="17">
        <f>[1]TABLES!C58-[2]TABLES!C58</f>
        <v>7</v>
      </c>
      <c r="D58" s="17">
        <f>[1]TABLES!D58-[2]TABLES!D58</f>
        <v>1</v>
      </c>
      <c r="E58" s="17">
        <f>[1]TABLES!E58-[2]TABLES!E58</f>
        <v>2</v>
      </c>
      <c r="F58" s="17">
        <f>[1]TABLES!F58-[2]TABLES!F58</f>
        <v>3</v>
      </c>
      <c r="G58" s="17">
        <f>[1]TABLES!G58-[2]TABLES!G58</f>
        <v>4</v>
      </c>
      <c r="H58" s="17">
        <f>[1]TABLES!H58-[2]TABLES!H58</f>
        <v>16</v>
      </c>
      <c r="I58" s="17">
        <f>[1]TABLES!I58-[2]TABLES!I58</f>
        <v>-2</v>
      </c>
      <c r="J58" s="18">
        <f t="shared" si="71"/>
        <v>84</v>
      </c>
      <c r="L58">
        <v>932</v>
      </c>
      <c r="M58">
        <v>403</v>
      </c>
      <c r="N58">
        <v>323</v>
      </c>
      <c r="O58">
        <v>232</v>
      </c>
      <c r="P58">
        <v>213</v>
      </c>
      <c r="Q58">
        <v>320</v>
      </c>
      <c r="R58">
        <v>1424</v>
      </c>
      <c r="T58" s="3" t="s">
        <v>13</v>
      </c>
      <c r="U58">
        <f t="shared" si="72"/>
        <v>1350</v>
      </c>
      <c r="V58">
        <f t="shared" si="73"/>
        <v>1150</v>
      </c>
      <c r="W58">
        <f t="shared" si="74"/>
        <v>950</v>
      </c>
      <c r="X58">
        <f t="shared" si="75"/>
        <v>750</v>
      </c>
      <c r="Y58">
        <f t="shared" si="76"/>
        <v>650</v>
      </c>
      <c r="Z58">
        <f t="shared" si="77"/>
        <v>600</v>
      </c>
      <c r="AA58">
        <f t="shared" si="78"/>
        <v>350</v>
      </c>
      <c r="AC58" s="16" t="s">
        <v>13</v>
      </c>
      <c r="AD58" s="30">
        <f>[1]TABLES!AD58-[2]TABLES!AD58</f>
        <v>-18906</v>
      </c>
      <c r="AE58" s="30">
        <f>[1]TABLES!AE58-[2]TABLES!AE58</f>
        <v>-11078</v>
      </c>
      <c r="AF58" s="30">
        <f>[1]TABLES!AF58-[2]TABLES!AF58</f>
        <v>6447</v>
      </c>
      <c r="AG58" s="30">
        <f>[1]TABLES!AG58-[2]TABLES!AG58</f>
        <v>950</v>
      </c>
      <c r="AH58" s="30">
        <f>[1]TABLES!AH58-[2]TABLES!AH58</f>
        <v>4050</v>
      </c>
      <c r="AI58" s="30">
        <f>[1]TABLES!AI58-[2]TABLES!AI58</f>
        <v>5850</v>
      </c>
      <c r="AJ58" s="30">
        <f>[1]TABLES!AJ58-[2]TABLES!AJ58</f>
        <v>-1000</v>
      </c>
      <c r="AK58" s="30">
        <f>[1]TABLES!AK58-[2]TABLES!AK58</f>
        <v>-1000</v>
      </c>
      <c r="AL58" s="31">
        <f t="shared" si="79"/>
        <v>-14687</v>
      </c>
      <c r="AM58" s="6">
        <f>SUM(AL56:AL58)</f>
        <v>222534.66999999993</v>
      </c>
      <c r="AV58" s="16" t="s">
        <v>13</v>
      </c>
      <c r="AW58" s="30">
        <f>[1]TABLES!AW58-[2]TABLES!AW58</f>
        <v>-1310.9565217391305</v>
      </c>
      <c r="AX58" s="30">
        <f>[1]TABLES!AX58-[2]TABLES!AX58</f>
        <v>-425.06666666666661</v>
      </c>
      <c r="AY58" s="30">
        <f>[1]TABLES!AY58-[2]TABLES!AY58</f>
        <v>203.59259259259261</v>
      </c>
      <c r="AZ58" s="30">
        <f>[1]TABLES!AZ58-[2]TABLES!AZ58</f>
        <v>-34.375</v>
      </c>
      <c r="BA58" s="30">
        <f>[1]TABLES!BA58-[2]TABLES!BA58</f>
        <v>100</v>
      </c>
      <c r="BB58" s="30">
        <f>[1]TABLES!BB58-[2]TABLES!BB58</f>
        <v>156.81818181818181</v>
      </c>
      <c r="BC58" s="30">
        <f>[1]TABLES!BC58-[2]TABLES!BC58</f>
        <v>-66.666666666666686</v>
      </c>
      <c r="BD58" s="30">
        <f>[1]TABLES!BD58-[2]TABLES!BD58</f>
        <v>-500</v>
      </c>
      <c r="BE58" s="31">
        <f>[1]TABLES!BE58-[2]TABLES!BE58</f>
        <v>-292.38205980066436</v>
      </c>
    </row>
    <row r="59" spans="1:57" x14ac:dyDescent="0.25">
      <c r="A59" s="16" t="s">
        <v>14</v>
      </c>
      <c r="B59" s="20">
        <f t="shared" ref="B59:J59" si="80">SUM(B56:B58)</f>
        <v>593</v>
      </c>
      <c r="C59" s="20">
        <f t="shared" si="80"/>
        <v>92</v>
      </c>
      <c r="D59" s="20">
        <f t="shared" si="80"/>
        <v>67</v>
      </c>
      <c r="E59" s="20">
        <f t="shared" si="80"/>
        <v>34</v>
      </c>
      <c r="F59" s="20">
        <f t="shared" si="80"/>
        <v>31</v>
      </c>
      <c r="G59" s="20">
        <f t="shared" si="80"/>
        <v>48</v>
      </c>
      <c r="H59" s="20">
        <f t="shared" si="80"/>
        <v>225</v>
      </c>
      <c r="I59" s="20">
        <f t="shared" si="80"/>
        <v>-33</v>
      </c>
      <c r="J59" s="21">
        <f t="shared" si="80"/>
        <v>1057</v>
      </c>
      <c r="L59">
        <f>SUM(B59:H59)</f>
        <v>1090</v>
      </c>
      <c r="T59" s="3" t="s">
        <v>19</v>
      </c>
      <c r="U59">
        <v>1000</v>
      </c>
      <c r="V59">
        <v>800</v>
      </c>
      <c r="W59">
        <v>600</v>
      </c>
      <c r="X59">
        <v>400</v>
      </c>
      <c r="Y59">
        <v>300</v>
      </c>
      <c r="Z59">
        <v>250</v>
      </c>
      <c r="AA59">
        <v>0</v>
      </c>
      <c r="AC59" s="16" t="s">
        <v>14</v>
      </c>
      <c r="AD59" s="30">
        <f>SUM(AD56:AD58)</f>
        <v>121366.75</v>
      </c>
      <c r="AE59" s="30">
        <f t="shared" ref="AE59:AL59" si="81">SUM(AE56:AE58)</f>
        <v>-44073</v>
      </c>
      <c r="AF59" s="30">
        <f t="shared" si="81"/>
        <v>39571</v>
      </c>
      <c r="AG59" s="30">
        <f t="shared" si="81"/>
        <v>51642</v>
      </c>
      <c r="AH59" s="30">
        <f t="shared" si="81"/>
        <v>50145</v>
      </c>
      <c r="AI59" s="30">
        <f t="shared" si="81"/>
        <v>72665</v>
      </c>
      <c r="AJ59" s="30">
        <f t="shared" si="81"/>
        <v>-54032.080000000075</v>
      </c>
      <c r="AK59" s="30">
        <f t="shared" si="81"/>
        <v>-14750</v>
      </c>
      <c r="AL59" s="31">
        <f t="shared" si="81"/>
        <v>222534.66999999993</v>
      </c>
      <c r="AV59" s="16" t="s">
        <v>32</v>
      </c>
      <c r="AW59" s="30">
        <f>[1]TABLES!AW59-[2]TABLES!AW59</f>
        <v>-1445.070744680851</v>
      </c>
      <c r="AX59" s="30">
        <f>[1]TABLES!AX59-[2]TABLES!AX59</f>
        <v>-426.98860398860393</v>
      </c>
      <c r="AY59" s="30">
        <f>[1]TABLES!AY59-[2]TABLES!AY59</f>
        <v>-88.201465201465226</v>
      </c>
      <c r="AZ59" s="30">
        <f>[1]TABLES!AZ59-[2]TABLES!AZ59</f>
        <v>125.08133971291863</v>
      </c>
      <c r="BA59" s="30">
        <f>[1]TABLES!BA59-[2]TABLES!BA59</f>
        <v>151.48989898989902</v>
      </c>
      <c r="BB59" s="30">
        <f>[1]TABLES!BB59-[2]TABLES!BB59</f>
        <v>152.83972125435542</v>
      </c>
      <c r="BC59" s="30">
        <f>[1]TABLES!BC59-[2]TABLES!BC59</f>
        <v>-90.636232081911317</v>
      </c>
      <c r="BD59" s="30">
        <f>[1]TABLES!BD59-[2]TABLES!BD59</f>
        <v>-446.969696969697</v>
      </c>
      <c r="BE59" s="31">
        <f>[1]TABLES!BE59-[2]TABLES!BE59</f>
        <v>-183.44241124193809</v>
      </c>
    </row>
    <row r="60" spans="1:57" x14ac:dyDescent="0.25">
      <c r="A60" s="16"/>
      <c r="B60" s="20"/>
      <c r="C60" s="20"/>
      <c r="D60" s="20"/>
      <c r="E60" s="20"/>
      <c r="F60" s="20"/>
      <c r="G60" s="20"/>
      <c r="H60" s="20"/>
      <c r="I60" s="20"/>
      <c r="J60" s="21"/>
      <c r="T60" s="3"/>
      <c r="AC60" s="16"/>
      <c r="AD60" s="32"/>
      <c r="AE60" s="32"/>
      <c r="AF60" s="32"/>
      <c r="AG60" s="32"/>
      <c r="AH60" s="32"/>
      <c r="AI60" s="32"/>
      <c r="AJ60" s="32"/>
      <c r="AK60" s="32"/>
      <c r="AL60" s="33"/>
      <c r="AV60" s="16"/>
      <c r="AW60" s="34"/>
      <c r="AX60" s="34"/>
      <c r="AY60" s="34"/>
      <c r="AZ60" s="34"/>
      <c r="BA60" s="34"/>
      <c r="BB60" s="34"/>
      <c r="BC60" s="34"/>
      <c r="BD60" s="34"/>
      <c r="BE60" s="35"/>
    </row>
    <row r="61" spans="1:57" x14ac:dyDescent="0.25">
      <c r="A61" s="15" t="s">
        <v>20</v>
      </c>
      <c r="B61" s="20"/>
      <c r="C61" s="20"/>
      <c r="D61" s="20"/>
      <c r="E61" s="20"/>
      <c r="F61" s="20"/>
      <c r="G61" s="20"/>
      <c r="H61" s="20"/>
      <c r="I61" s="20"/>
      <c r="J61" s="21"/>
      <c r="T61" t="s">
        <v>20</v>
      </c>
      <c r="AC61" s="15" t="s">
        <v>20</v>
      </c>
      <c r="AD61" s="32"/>
      <c r="AE61" s="32"/>
      <c r="AF61" s="32"/>
      <c r="AG61" s="32"/>
      <c r="AH61" s="32"/>
      <c r="AI61" s="32"/>
      <c r="AJ61" s="32"/>
      <c r="AK61" s="32"/>
      <c r="AL61" s="33"/>
      <c r="AV61" s="15" t="s">
        <v>20</v>
      </c>
      <c r="AW61" s="34"/>
      <c r="AX61" s="32"/>
      <c r="AY61" s="32"/>
      <c r="AZ61" s="32"/>
      <c r="BA61" s="32"/>
      <c r="BB61" s="32"/>
      <c r="BC61" s="32"/>
      <c r="BD61" s="32"/>
      <c r="BE61" s="33"/>
    </row>
    <row r="62" spans="1:57" x14ac:dyDescent="0.25">
      <c r="A62" s="16" t="s">
        <v>11</v>
      </c>
      <c r="B62" s="17">
        <f>[1]TABLES!B62-[2]TABLES!B62</f>
        <v>19</v>
      </c>
      <c r="C62" s="17">
        <f>[1]TABLES!C62-[2]TABLES!C62</f>
        <v>2</v>
      </c>
      <c r="D62" s="17">
        <f>[1]TABLES!D62-[2]TABLES!D62</f>
        <v>4</v>
      </c>
      <c r="E62" s="17">
        <f>[1]TABLES!E62-[2]TABLES!E62</f>
        <v>1</v>
      </c>
      <c r="F62" s="17">
        <f>[1]TABLES!F62-[2]TABLES!F62</f>
        <v>1</v>
      </c>
      <c r="G62" s="17">
        <f>[1]TABLES!G62-[2]TABLES!G62</f>
        <v>0</v>
      </c>
      <c r="H62" s="17">
        <f>[1]TABLES!H62-[2]TABLES!H62</f>
        <v>6</v>
      </c>
      <c r="I62" s="17">
        <f>[1]TABLES!I62-[2]TABLES!I62</f>
        <v>0</v>
      </c>
      <c r="J62" s="18">
        <f>SUM(B62:I62)</f>
        <v>33</v>
      </c>
      <c r="T62" s="3" t="s">
        <v>11</v>
      </c>
      <c r="U62">
        <f>500+1000</f>
        <v>1500</v>
      </c>
      <c r="V62">
        <f>500+800</f>
        <v>1300</v>
      </c>
      <c r="W62">
        <f>500+600</f>
        <v>1100</v>
      </c>
      <c r="X62">
        <f>500+400</f>
        <v>900</v>
      </c>
      <c r="Y62">
        <f>500+300</f>
        <v>800</v>
      </c>
      <c r="Z62">
        <f>500+250</f>
        <v>750</v>
      </c>
      <c r="AA62">
        <v>500</v>
      </c>
      <c r="AC62" s="16" t="s">
        <v>11</v>
      </c>
      <c r="AD62" s="30">
        <f>[1]TABLES!AD62-[2]TABLES!AD62</f>
        <v>-2879</v>
      </c>
      <c r="AE62" s="30">
        <f>[1]TABLES!AE62-[2]TABLES!AE62</f>
        <v>2130</v>
      </c>
      <c r="AF62" s="30">
        <f>[1]TABLES!AF62-[2]TABLES!AF62</f>
        <v>5320</v>
      </c>
      <c r="AG62" s="30">
        <f>[1]TABLES!AG62-[2]TABLES!AG62</f>
        <v>3400</v>
      </c>
      <c r="AH62" s="30">
        <f>[1]TABLES!AH62-[2]TABLES!AH62</f>
        <v>1400</v>
      </c>
      <c r="AI62" s="30">
        <f>[1]TABLES!AI62-[2]TABLES!AI62</f>
        <v>2750</v>
      </c>
      <c r="AJ62" s="30">
        <f>[1]TABLES!AJ62-[2]TABLES!AJ62</f>
        <v>4500</v>
      </c>
      <c r="AK62" s="30">
        <f>[1]TABLES!AK62-[2]TABLES!AK62</f>
        <v>0</v>
      </c>
      <c r="AL62" s="31">
        <f>SUM(AD62:AK62)</f>
        <v>16621</v>
      </c>
      <c r="AV62" s="16" t="s">
        <v>11</v>
      </c>
      <c r="AW62" s="30">
        <f>[1]TABLES!AW62-[2]TABLES!AW62</f>
        <v>-1162.1851851851852</v>
      </c>
      <c r="AX62" s="30">
        <f>[1]TABLES!AX62-[2]TABLES!AX62</f>
        <v>-52.222222222222172</v>
      </c>
      <c r="AY62" s="30">
        <f>[1]TABLES!AY62-[2]TABLES!AY62</f>
        <v>92</v>
      </c>
      <c r="AZ62" s="30">
        <f>[1]TABLES!AZ62-[2]TABLES!AZ62</f>
        <v>500</v>
      </c>
      <c r="BA62" s="30">
        <f>[1]TABLES!BA62-[2]TABLES!BA62</f>
        <v>300</v>
      </c>
      <c r="BB62" s="30">
        <f>[1]TABLES!BB62-[2]TABLES!BB62</f>
        <v>275</v>
      </c>
      <c r="BC62" s="30">
        <f>[1]TABLES!BC62-[2]TABLES!BC62</f>
        <v>78.947368421052659</v>
      </c>
      <c r="BD62" s="30">
        <f>[1]TABLES!BD62-[2]TABLES!BD62</f>
        <v>0</v>
      </c>
      <c r="BE62" s="31">
        <f>[1]TABLES!BE62-[2]TABLES!BE62</f>
        <v>-239.98780487804879</v>
      </c>
    </row>
    <row r="63" spans="1:57" x14ac:dyDescent="0.25">
      <c r="A63" s="16" t="s">
        <v>12</v>
      </c>
      <c r="B63" s="17">
        <f>[1]TABLES!B63-[2]TABLES!B63</f>
        <v>135</v>
      </c>
      <c r="C63" s="17">
        <f>[1]TABLES!C63-[2]TABLES!C63</f>
        <v>15</v>
      </c>
      <c r="D63" s="17">
        <f>[1]TABLES!D63-[2]TABLES!D63</f>
        <v>12</v>
      </c>
      <c r="E63" s="17">
        <f>[1]TABLES!E63-[2]TABLES!E63</f>
        <v>6</v>
      </c>
      <c r="F63" s="17">
        <f>[1]TABLES!F63-[2]TABLES!F63</f>
        <v>10</v>
      </c>
      <c r="G63" s="17">
        <f>[1]TABLES!G63-[2]TABLES!G63</f>
        <v>12</v>
      </c>
      <c r="H63" s="17">
        <f>[1]TABLES!H63-[2]TABLES!H63</f>
        <v>54</v>
      </c>
      <c r="I63" s="17">
        <f>[1]TABLES!I63-[2]TABLES!I63</f>
        <v>-28</v>
      </c>
      <c r="J63" s="18">
        <f t="shared" ref="J63:J64" si="82">SUM(B63:I63)</f>
        <v>216</v>
      </c>
      <c r="T63" s="3" t="s">
        <v>12</v>
      </c>
      <c r="U63">
        <f t="shared" ref="U63:U64" si="83">500+1000</f>
        <v>1500</v>
      </c>
      <c r="V63">
        <f t="shared" ref="V63:V64" si="84">500+800</f>
        <v>1300</v>
      </c>
      <c r="W63">
        <f t="shared" ref="W63:W64" si="85">500+600</f>
        <v>1100</v>
      </c>
      <c r="X63">
        <f t="shared" ref="X63:X64" si="86">500+400</f>
        <v>900</v>
      </c>
      <c r="Y63">
        <f t="shared" ref="Y63:Y64" si="87">500+300</f>
        <v>800</v>
      </c>
      <c r="Z63">
        <f t="shared" ref="Z63:Z64" si="88">500+250</f>
        <v>750</v>
      </c>
      <c r="AA63">
        <v>500</v>
      </c>
      <c r="AC63" s="16" t="s">
        <v>12</v>
      </c>
      <c r="AD63" s="30">
        <f>[1]TABLES!AD63-[2]TABLES!AD63</f>
        <v>67390</v>
      </c>
      <c r="AE63" s="30">
        <f>[1]TABLES!AE63-[2]TABLES!AE63</f>
        <v>-32143</v>
      </c>
      <c r="AF63" s="30">
        <f>[1]TABLES!AF63-[2]TABLES!AF63</f>
        <v>16913</v>
      </c>
      <c r="AG63" s="30">
        <f>[1]TABLES!AG63-[2]TABLES!AG63</f>
        <v>21250</v>
      </c>
      <c r="AH63" s="30">
        <f>[1]TABLES!AH63-[2]TABLES!AH63</f>
        <v>23650</v>
      </c>
      <c r="AI63" s="30">
        <f>[1]TABLES!AI63-[2]TABLES!AI63</f>
        <v>36090</v>
      </c>
      <c r="AJ63" s="30">
        <f>[1]TABLES!AJ63-[2]TABLES!AJ63</f>
        <v>52000</v>
      </c>
      <c r="AK63" s="30">
        <f>[1]TABLES!AK63-[2]TABLES!AK63</f>
        <v>-13500</v>
      </c>
      <c r="AL63" s="31">
        <f t="shared" ref="AL63:AL64" si="89">SUM(AD63:AK63)</f>
        <v>171650</v>
      </c>
      <c r="AV63" s="16" t="s">
        <v>12</v>
      </c>
      <c r="AW63" s="30">
        <f>[1]TABLES!AW63-[2]TABLES!AW63</f>
        <v>-1378.6734693877552</v>
      </c>
      <c r="AX63" s="30">
        <f>[1]TABLES!AX63-[2]TABLES!AX63</f>
        <v>-580.25842696629206</v>
      </c>
      <c r="AY63" s="30">
        <f>[1]TABLES!AY63-[2]TABLES!AY63</f>
        <v>50.17567567567562</v>
      </c>
      <c r="AZ63" s="30">
        <f>[1]TABLES!AZ63-[2]TABLES!AZ63</f>
        <v>240.15151515151513</v>
      </c>
      <c r="BA63" s="30">
        <f>[1]TABLES!BA63-[2]TABLES!BA63</f>
        <v>340.21739130434781</v>
      </c>
      <c r="BB63" s="30">
        <f>[1]TABLES!BB63-[2]TABLES!BB63</f>
        <v>282.1875</v>
      </c>
      <c r="BC63" s="30">
        <f>[1]TABLES!BC63-[2]TABLES!BC63</f>
        <v>41.459369817578761</v>
      </c>
      <c r="BD63" s="30">
        <f>[1]TABLES!BD63-[2]TABLES!BD63</f>
        <v>-482.14285714285717</v>
      </c>
      <c r="BE63" s="31">
        <f>[1]TABLES!BE63-[2]TABLES!BE63</f>
        <v>-7.8495440729483335</v>
      </c>
    </row>
    <row r="64" spans="1:57" x14ac:dyDescent="0.25">
      <c r="A64" s="16" t="s">
        <v>13</v>
      </c>
      <c r="B64" s="17">
        <f>[1]TABLES!B64-[2]TABLES!B64</f>
        <v>15</v>
      </c>
      <c r="C64" s="17">
        <f>[1]TABLES!C64-[2]TABLES!C64</f>
        <v>4</v>
      </c>
      <c r="D64" s="17">
        <f>[1]TABLES!D64-[2]TABLES!D64</f>
        <v>1</v>
      </c>
      <c r="E64" s="17">
        <f>[1]TABLES!E64-[2]TABLES!E64</f>
        <v>0</v>
      </c>
      <c r="F64" s="17">
        <f>[1]TABLES!F64-[2]TABLES!F64</f>
        <v>0</v>
      </c>
      <c r="G64" s="17">
        <f>[1]TABLES!G64-[2]TABLES!G64</f>
        <v>2</v>
      </c>
      <c r="H64" s="17">
        <f>[1]TABLES!H64-[2]TABLES!H64</f>
        <v>3</v>
      </c>
      <c r="I64" s="17">
        <f>[1]TABLES!I64-[2]TABLES!I64</f>
        <v>-2</v>
      </c>
      <c r="J64" s="18">
        <f t="shared" si="82"/>
        <v>23</v>
      </c>
      <c r="L64">
        <v>284</v>
      </c>
      <c r="M64">
        <v>124</v>
      </c>
      <c r="N64">
        <v>115</v>
      </c>
      <c r="O64">
        <v>78</v>
      </c>
      <c r="P64">
        <v>54</v>
      </c>
      <c r="Q64">
        <v>126</v>
      </c>
      <c r="R64">
        <v>643</v>
      </c>
      <c r="T64" s="3" t="s">
        <v>13</v>
      </c>
      <c r="U64">
        <f t="shared" si="83"/>
        <v>1500</v>
      </c>
      <c r="V64">
        <f t="shared" si="84"/>
        <v>1300</v>
      </c>
      <c r="W64">
        <f t="shared" si="85"/>
        <v>1100</v>
      </c>
      <c r="X64">
        <f t="shared" si="86"/>
        <v>900</v>
      </c>
      <c r="Y64">
        <f t="shared" si="87"/>
        <v>800</v>
      </c>
      <c r="Z64">
        <f t="shared" si="88"/>
        <v>750</v>
      </c>
      <c r="AA64">
        <v>500</v>
      </c>
      <c r="AC64" s="16" t="s">
        <v>13</v>
      </c>
      <c r="AD64" s="30">
        <f>[1]TABLES!AD64-[2]TABLES!AD64</f>
        <v>-1795</v>
      </c>
      <c r="AE64" s="30">
        <f>[1]TABLES!AE64-[2]TABLES!AE64</f>
        <v>1042</v>
      </c>
      <c r="AF64" s="30">
        <f>[1]TABLES!AF64-[2]TABLES!AF64</f>
        <v>1730</v>
      </c>
      <c r="AG64" s="30">
        <f>[1]TABLES!AG64-[2]TABLES!AG64</f>
        <v>2250</v>
      </c>
      <c r="AH64" s="30">
        <f>[1]TABLES!AH64-[2]TABLES!AH64</f>
        <v>600</v>
      </c>
      <c r="AI64" s="30">
        <f>[1]TABLES!AI64-[2]TABLES!AI64</f>
        <v>5250</v>
      </c>
      <c r="AJ64" s="30">
        <f>[1]TABLES!AJ64-[2]TABLES!AJ64</f>
        <v>4250</v>
      </c>
      <c r="AK64" s="30">
        <f>[1]TABLES!AK64-[2]TABLES!AK64</f>
        <v>-1000</v>
      </c>
      <c r="AL64" s="31">
        <f t="shared" si="89"/>
        <v>12327</v>
      </c>
      <c r="AM64" s="6">
        <f>SUM(AL62:AL64)</f>
        <v>200598</v>
      </c>
      <c r="AV64" s="16" t="s">
        <v>13</v>
      </c>
      <c r="AW64" s="30">
        <f>[1]TABLES!AW64-[2]TABLES!AW64</f>
        <v>-1349.7222222222222</v>
      </c>
      <c r="AX64" s="30">
        <f>[1]TABLES!AX64-[2]TABLES!AX64</f>
        <v>-415.79999999999995</v>
      </c>
      <c r="AY64" s="30">
        <f>[1]TABLES!AY64-[2]TABLES!AY64</f>
        <v>39.375</v>
      </c>
      <c r="AZ64" s="30">
        <f>[1]TABLES!AZ64-[2]TABLES!AZ64</f>
        <v>450</v>
      </c>
      <c r="BA64" s="30">
        <f>[1]TABLES!BA64-[2]TABLES!BA64</f>
        <v>300</v>
      </c>
      <c r="BB64" s="30">
        <f>[1]TABLES!BB64-[2]TABLES!BB64</f>
        <v>312.5</v>
      </c>
      <c r="BC64" s="30">
        <f>[1]TABLES!BC64-[2]TABLES!BC64</f>
        <v>63.953488372093034</v>
      </c>
      <c r="BD64" s="30">
        <f>[1]TABLES!BD64-[2]TABLES!BD64</f>
        <v>-500</v>
      </c>
      <c r="BE64" s="31">
        <f>[1]TABLES!BE64-[2]TABLES!BE64</f>
        <v>-90.695716709075555</v>
      </c>
    </row>
    <row r="65" spans="1:57" x14ac:dyDescent="0.25">
      <c r="A65" s="16" t="s">
        <v>14</v>
      </c>
      <c r="B65" s="20">
        <f t="shared" ref="B65:J65" si="90">SUM(B62:B64)</f>
        <v>169</v>
      </c>
      <c r="C65" s="20">
        <f t="shared" si="90"/>
        <v>21</v>
      </c>
      <c r="D65" s="20">
        <f t="shared" si="90"/>
        <v>17</v>
      </c>
      <c r="E65" s="20">
        <f t="shared" si="90"/>
        <v>7</v>
      </c>
      <c r="F65" s="20">
        <f t="shared" si="90"/>
        <v>11</v>
      </c>
      <c r="G65" s="20">
        <f t="shared" si="90"/>
        <v>14</v>
      </c>
      <c r="H65" s="20">
        <f t="shared" si="90"/>
        <v>63</v>
      </c>
      <c r="I65" s="20">
        <f t="shared" si="90"/>
        <v>-30</v>
      </c>
      <c r="J65" s="21">
        <f t="shared" si="90"/>
        <v>272</v>
      </c>
      <c r="L65">
        <f>SUM(B65:H65)</f>
        <v>302</v>
      </c>
      <c r="T65" s="3" t="s">
        <v>19</v>
      </c>
      <c r="U65">
        <v>1000</v>
      </c>
      <c r="V65">
        <v>800</v>
      </c>
      <c r="W65">
        <v>600</v>
      </c>
      <c r="X65">
        <v>400</v>
      </c>
      <c r="Y65">
        <v>300</v>
      </c>
      <c r="Z65">
        <v>250</v>
      </c>
      <c r="AA65">
        <v>0</v>
      </c>
      <c r="AC65" s="16" t="s">
        <v>14</v>
      </c>
      <c r="AD65" s="30">
        <f>SUM(AD62:AD64)</f>
        <v>62716</v>
      </c>
      <c r="AE65" s="30">
        <f t="shared" ref="AE65:AL65" si="91">SUM(AE62:AE64)</f>
        <v>-28971</v>
      </c>
      <c r="AF65" s="30">
        <f t="shared" si="91"/>
        <v>23963</v>
      </c>
      <c r="AG65" s="30">
        <f t="shared" si="91"/>
        <v>26900</v>
      </c>
      <c r="AH65" s="30">
        <f t="shared" si="91"/>
        <v>25650</v>
      </c>
      <c r="AI65" s="30">
        <f t="shared" si="91"/>
        <v>44090</v>
      </c>
      <c r="AJ65" s="30">
        <f t="shared" si="91"/>
        <v>60750</v>
      </c>
      <c r="AK65" s="30">
        <f t="shared" si="91"/>
        <v>-14500</v>
      </c>
      <c r="AL65" s="31">
        <f t="shared" si="91"/>
        <v>200598</v>
      </c>
      <c r="AV65" s="16" t="s">
        <v>32</v>
      </c>
      <c r="AW65" s="30">
        <f>[1]TABLES!AW65-[2]TABLES!AW65</f>
        <v>-1334.1538461538462</v>
      </c>
      <c r="AX65" s="30">
        <f>[1]TABLES!AX65-[2]TABLES!AX65</f>
        <v>-521.02777777777783</v>
      </c>
      <c r="AY65" s="30">
        <f>[1]TABLES!AY65-[2]TABLES!AY65</f>
        <v>52.630000000000109</v>
      </c>
      <c r="AZ65" s="30">
        <f>[1]TABLES!AZ65-[2]TABLES!AZ65</f>
        <v>271.0526315789474</v>
      </c>
      <c r="BA65" s="30">
        <f>[1]TABLES!BA65-[2]TABLES!BA65</f>
        <v>337</v>
      </c>
      <c r="BB65" s="30">
        <f>[1]TABLES!BB65-[2]TABLES!BB65</f>
        <v>284.66101694915255</v>
      </c>
      <c r="BC65" s="30">
        <f>[1]TABLES!BC65-[2]TABLES!BC65</f>
        <v>43.984962406015029</v>
      </c>
      <c r="BD65" s="30">
        <f>[1]TABLES!BD65-[2]TABLES!BD65</f>
        <v>-483.33333333333331</v>
      </c>
      <c r="BE65" s="31">
        <f>[1]TABLES!BE65-[2]TABLES!BE65</f>
        <v>-26.85422386326411</v>
      </c>
    </row>
    <row r="66" spans="1:57" x14ac:dyDescent="0.25">
      <c r="A66" s="16"/>
      <c r="B66" s="20"/>
      <c r="C66" s="20"/>
      <c r="D66" s="20"/>
      <c r="E66" s="20"/>
      <c r="F66" s="20"/>
      <c r="G66" s="20"/>
      <c r="H66" s="20"/>
      <c r="I66" s="20"/>
      <c r="J66" s="21"/>
      <c r="T66" s="3"/>
      <c r="AC66" s="16"/>
      <c r="AD66" s="32"/>
      <c r="AE66" s="32"/>
      <c r="AF66" s="32"/>
      <c r="AG66" s="32"/>
      <c r="AH66" s="32"/>
      <c r="AI66" s="32"/>
      <c r="AJ66" s="32"/>
      <c r="AK66" s="32"/>
      <c r="AL66" s="33"/>
      <c r="AV66" s="16"/>
      <c r="AW66" s="34"/>
      <c r="AX66" s="34"/>
      <c r="AY66" s="34"/>
      <c r="AZ66" s="34"/>
      <c r="BA66" s="34"/>
      <c r="BB66" s="34"/>
      <c r="BC66" s="34"/>
      <c r="BD66" s="34"/>
      <c r="BE66" s="35"/>
    </row>
    <row r="67" spans="1:57" x14ac:dyDescent="0.25">
      <c r="A67" s="15" t="s">
        <v>21</v>
      </c>
      <c r="B67" s="20"/>
      <c r="C67" s="20"/>
      <c r="D67" s="20"/>
      <c r="E67" s="20"/>
      <c r="F67" s="20"/>
      <c r="G67" s="20"/>
      <c r="H67" s="20"/>
      <c r="I67" s="20"/>
      <c r="J67" s="21"/>
      <c r="T67" t="s">
        <v>21</v>
      </c>
      <c r="AC67" s="15" t="s">
        <v>21</v>
      </c>
      <c r="AD67" s="32"/>
      <c r="AE67" s="32"/>
      <c r="AF67" s="32"/>
      <c r="AG67" s="32"/>
      <c r="AH67" s="32"/>
      <c r="AI67" s="32"/>
      <c r="AJ67" s="32"/>
      <c r="AK67" s="32"/>
      <c r="AL67" s="33"/>
      <c r="AV67" s="15" t="s">
        <v>21</v>
      </c>
      <c r="AW67" s="34"/>
      <c r="AX67" s="32"/>
      <c r="AY67" s="32"/>
      <c r="AZ67" s="32"/>
      <c r="BA67" s="32"/>
      <c r="BB67" s="32"/>
      <c r="BC67" s="32"/>
      <c r="BD67" s="32"/>
      <c r="BE67" s="33"/>
    </row>
    <row r="68" spans="1:57" x14ac:dyDescent="0.25">
      <c r="A68" s="16" t="s">
        <v>11</v>
      </c>
      <c r="B68" s="17">
        <f>[1]TABLES!B68-[2]TABLES!B68</f>
        <v>1</v>
      </c>
      <c r="C68" s="17">
        <f>[1]TABLES!C68-[2]TABLES!C68</f>
        <v>2</v>
      </c>
      <c r="D68" s="17">
        <f>[1]TABLES!D68-[2]TABLES!D68</f>
        <v>0</v>
      </c>
      <c r="E68" s="17">
        <f>[1]TABLES!E68-[2]TABLES!E68</f>
        <v>0</v>
      </c>
      <c r="F68" s="17">
        <f>[1]TABLES!F68-[2]TABLES!F68</f>
        <v>0</v>
      </c>
      <c r="G68" s="17">
        <f>[1]TABLES!G68-[2]TABLES!G68</f>
        <v>0</v>
      </c>
      <c r="H68" s="17">
        <f>[1]TABLES!H68-[2]TABLES!H68</f>
        <v>0</v>
      </c>
      <c r="I68" s="17">
        <f>[1]TABLES!I68-[2]TABLES!I68</f>
        <v>-1</v>
      </c>
      <c r="J68" s="18">
        <f>SUM(B68:I68)</f>
        <v>2</v>
      </c>
      <c r="T68" s="3" t="s">
        <v>11</v>
      </c>
      <c r="U68">
        <f>800+1000</f>
        <v>1800</v>
      </c>
      <c r="V68">
        <f>800+800</f>
        <v>1600</v>
      </c>
      <c r="W68">
        <f>800+600</f>
        <v>1400</v>
      </c>
      <c r="X68">
        <f>800+400</f>
        <v>1200</v>
      </c>
      <c r="Y68">
        <f>800+300</f>
        <v>1100</v>
      </c>
      <c r="Z68">
        <f>800+250</f>
        <v>1050</v>
      </c>
      <c r="AA68">
        <v>800</v>
      </c>
      <c r="AC68" s="16" t="s">
        <v>11</v>
      </c>
      <c r="AD68" s="30">
        <f>[1]TABLES!AD68-[2]TABLES!AD68</f>
        <v>-2590</v>
      </c>
      <c r="AE68" s="30">
        <f>[1]TABLES!AE68-[2]TABLES!AE68</f>
        <v>2400</v>
      </c>
      <c r="AF68" s="30">
        <f>[1]TABLES!AF68-[2]TABLES!AF68</f>
        <v>0</v>
      </c>
      <c r="AG68" s="30">
        <f>[1]TABLES!AG68-[2]TABLES!AG68</f>
        <v>-1650</v>
      </c>
      <c r="AH68" s="30">
        <f>[1]TABLES!AH68-[2]TABLES!AH68</f>
        <v>-1400</v>
      </c>
      <c r="AI68" s="30">
        <f>[1]TABLES!AI68-[2]TABLES!AI68</f>
        <v>-900</v>
      </c>
      <c r="AJ68" s="30">
        <f>[1]TABLES!AJ68-[2]TABLES!AJ68</f>
        <v>-6500</v>
      </c>
      <c r="AK68" s="30">
        <f>[1]TABLES!AK68-[2]TABLES!AK68</f>
        <v>-250</v>
      </c>
      <c r="AL68" s="31">
        <f>SUM(AD68:AK68)</f>
        <v>-10890</v>
      </c>
      <c r="AV68" s="16" t="s">
        <v>11</v>
      </c>
      <c r="AW68" s="30">
        <f>[1]TABLES!AW68-[2]TABLES!AW68</f>
        <v>-1463.3333333333335</v>
      </c>
      <c r="AX68" s="30">
        <f>[1]TABLES!AX68-[2]TABLES!AX68</f>
        <v>-400</v>
      </c>
      <c r="AY68" s="30">
        <f>[1]TABLES!AY68-[2]TABLES!AY68</f>
        <v>0</v>
      </c>
      <c r="AZ68" s="30">
        <f>[1]TABLES!AZ68-[2]TABLES!AZ68</f>
        <v>-550</v>
      </c>
      <c r="BA68" s="30">
        <f>[1]TABLES!BA68-[2]TABLES!BA68</f>
        <v>-1400</v>
      </c>
      <c r="BB68" s="30">
        <f>[1]TABLES!BB68-[2]TABLES!BB68</f>
        <v>-450</v>
      </c>
      <c r="BC68" s="30">
        <f>[1]TABLES!BC68-[2]TABLES!BC68</f>
        <v>-1300</v>
      </c>
      <c r="BD68" s="30">
        <f>[1]TABLES!BD68-[2]TABLES!BD68</f>
        <v>0</v>
      </c>
      <c r="BE68" s="31">
        <f>[1]TABLES!BE68-[2]TABLES!BE68</f>
        <v>-791.67182662538721</v>
      </c>
    </row>
    <row r="69" spans="1:57" x14ac:dyDescent="0.25">
      <c r="A69" s="16" t="s">
        <v>12</v>
      </c>
      <c r="B69" s="17">
        <f>[1]TABLES!B69-[2]TABLES!B69</f>
        <v>26</v>
      </c>
      <c r="C69" s="17">
        <f>[1]TABLES!C69-[2]TABLES!C69</f>
        <v>10</v>
      </c>
      <c r="D69" s="17">
        <f>[1]TABLES!D69-[2]TABLES!D69</f>
        <v>-2</v>
      </c>
      <c r="E69" s="17">
        <f>[1]TABLES!E69-[2]TABLES!E69</f>
        <v>3</v>
      </c>
      <c r="F69" s="17">
        <f>[1]TABLES!F69-[2]TABLES!F69</f>
        <v>1</v>
      </c>
      <c r="G69" s="17">
        <f>[1]TABLES!G69-[2]TABLES!G69</f>
        <v>4</v>
      </c>
      <c r="H69" s="17">
        <f>[1]TABLES!H69-[2]TABLES!H69</f>
        <v>14</v>
      </c>
      <c r="I69" s="17">
        <f>[1]TABLES!I69-[2]TABLES!I69</f>
        <v>-8</v>
      </c>
      <c r="J69" s="18">
        <f t="shared" ref="J69:J70" si="92">SUM(B69:I69)</f>
        <v>48</v>
      </c>
      <c r="T69" s="3" t="s">
        <v>12</v>
      </c>
      <c r="U69">
        <f t="shared" ref="U69:U70" si="93">800+1000</f>
        <v>1800</v>
      </c>
      <c r="V69">
        <f t="shared" ref="V69:V70" si="94">800+800</f>
        <v>1600</v>
      </c>
      <c r="W69">
        <f t="shared" ref="W69:W70" si="95">800+600</f>
        <v>1400</v>
      </c>
      <c r="X69">
        <f t="shared" ref="X69:X70" si="96">800+400</f>
        <v>1200</v>
      </c>
      <c r="Y69">
        <f t="shared" ref="Y69:Y70" si="97">800+300</f>
        <v>1100</v>
      </c>
      <c r="Z69">
        <f t="shared" ref="Z69:Z70" si="98">800+250</f>
        <v>1050</v>
      </c>
      <c r="AA69">
        <v>800</v>
      </c>
      <c r="AC69" s="16" t="s">
        <v>12</v>
      </c>
      <c r="AD69" s="30">
        <f>[1]TABLES!AD69-[2]TABLES!AD69</f>
        <v>24865</v>
      </c>
      <c r="AE69" s="30">
        <f>[1]TABLES!AE69-[2]TABLES!AE69</f>
        <v>2976</v>
      </c>
      <c r="AF69" s="30">
        <f>[1]TABLES!AF69-[2]TABLES!AF69</f>
        <v>-9037</v>
      </c>
      <c r="AG69" s="30">
        <f>[1]TABLES!AG69-[2]TABLES!AG69</f>
        <v>-5884</v>
      </c>
      <c r="AH69" s="30">
        <f>[1]TABLES!AH69-[2]TABLES!AH69</f>
        <v>-10400</v>
      </c>
      <c r="AI69" s="30">
        <f>[1]TABLES!AI69-[2]TABLES!AI69</f>
        <v>-8335</v>
      </c>
      <c r="AJ69" s="30">
        <f>[1]TABLES!AJ69-[2]TABLES!AJ69</f>
        <v>-191200</v>
      </c>
      <c r="AK69" s="30">
        <f>[1]TABLES!AK69-[2]TABLES!AK69</f>
        <v>-12750</v>
      </c>
      <c r="AL69" s="31">
        <f t="shared" ref="AL69:AL70" si="99">SUM(AD69:AK69)</f>
        <v>-209765</v>
      </c>
      <c r="AV69" s="16" t="s">
        <v>12</v>
      </c>
      <c r="AW69" s="30">
        <f>[1]TABLES!AW69-[2]TABLES!AW69</f>
        <v>-592.83783783783792</v>
      </c>
      <c r="AX69" s="30">
        <f>[1]TABLES!AX69-[2]TABLES!AX69</f>
        <v>-766.11764705882342</v>
      </c>
      <c r="AY69" s="30">
        <f>[1]TABLES!AY69-[2]TABLES!AY69</f>
        <v>-366.88235294117658</v>
      </c>
      <c r="AZ69" s="30">
        <f>[1]TABLES!AZ69-[2]TABLES!AZ69</f>
        <v>-557.88235294117658</v>
      </c>
      <c r="BA69" s="30">
        <f>[1]TABLES!BA69-[2]TABLES!BA69</f>
        <v>-766.66666666666674</v>
      </c>
      <c r="BB69" s="30">
        <f>[1]TABLES!BB69-[2]TABLES!BB69</f>
        <v>-596.90476190476193</v>
      </c>
      <c r="BC69" s="30">
        <f>[1]TABLES!BC69-[2]TABLES!BC69</f>
        <v>-1118.232044198895</v>
      </c>
      <c r="BD69" s="30">
        <f>[1]TABLES!BD69-[2]TABLES!BD69</f>
        <v>-1593.75</v>
      </c>
      <c r="BE69" s="31">
        <f>[1]TABLES!BE69-[2]TABLES!BE69</f>
        <v>-840.71371677891557</v>
      </c>
    </row>
    <row r="70" spans="1:57" x14ac:dyDescent="0.25">
      <c r="A70" s="16" t="s">
        <v>13</v>
      </c>
      <c r="B70" s="17">
        <f>[1]TABLES!B70-[2]TABLES!B70</f>
        <v>1</v>
      </c>
      <c r="C70" s="17">
        <f>[1]TABLES!C70-[2]TABLES!C70</f>
        <v>0</v>
      </c>
      <c r="D70" s="17">
        <f>[1]TABLES!D70-[2]TABLES!D70</f>
        <v>2</v>
      </c>
      <c r="E70" s="17">
        <f>[1]TABLES!E70-[2]TABLES!E70</f>
        <v>1</v>
      </c>
      <c r="F70" s="17">
        <f>[1]TABLES!F70-[2]TABLES!F70</f>
        <v>1</v>
      </c>
      <c r="G70" s="17">
        <f>[1]TABLES!G70-[2]TABLES!G70</f>
        <v>0</v>
      </c>
      <c r="H70" s="17">
        <f>[1]TABLES!H70-[2]TABLES!H70</f>
        <v>0</v>
      </c>
      <c r="I70" s="17">
        <f>[1]TABLES!I70-[2]TABLES!I70</f>
        <v>0</v>
      </c>
      <c r="J70" s="18">
        <f t="shared" si="92"/>
        <v>5</v>
      </c>
      <c r="L70">
        <v>65</v>
      </c>
      <c r="M70">
        <v>30</v>
      </c>
      <c r="N70">
        <v>17</v>
      </c>
      <c r="O70">
        <v>26</v>
      </c>
      <c r="P70">
        <v>19</v>
      </c>
      <c r="Q70">
        <v>30</v>
      </c>
      <c r="R70">
        <v>194</v>
      </c>
      <c r="T70" s="3" t="s">
        <v>13</v>
      </c>
      <c r="U70">
        <f t="shared" si="93"/>
        <v>1800</v>
      </c>
      <c r="V70">
        <f t="shared" si="94"/>
        <v>1600</v>
      </c>
      <c r="W70">
        <f t="shared" si="95"/>
        <v>1400</v>
      </c>
      <c r="X70">
        <f t="shared" si="96"/>
        <v>1200</v>
      </c>
      <c r="Y70">
        <f t="shared" si="97"/>
        <v>1100</v>
      </c>
      <c r="Z70">
        <f t="shared" si="98"/>
        <v>1050</v>
      </c>
      <c r="AA70">
        <v>800</v>
      </c>
      <c r="AC70" s="16" t="s">
        <v>13</v>
      </c>
      <c r="AD70" s="30">
        <f>[1]TABLES!AD70-[2]TABLES!AD70</f>
        <v>-2020</v>
      </c>
      <c r="AE70" s="30">
        <f>[1]TABLES!AE70-[2]TABLES!AE70</f>
        <v>-1700</v>
      </c>
      <c r="AF70" s="30">
        <f>[1]TABLES!AF70-[2]TABLES!AF70</f>
        <v>1700</v>
      </c>
      <c r="AG70" s="30">
        <f>[1]TABLES!AG70-[2]TABLES!AG70</f>
        <v>1900</v>
      </c>
      <c r="AH70" s="30">
        <f>[1]TABLES!AH70-[2]TABLES!AH70</f>
        <v>-300</v>
      </c>
      <c r="AI70" s="30">
        <f>[1]TABLES!AI70-[2]TABLES!AI70</f>
        <v>-3350</v>
      </c>
      <c r="AJ70" s="30">
        <f>[1]TABLES!AJ70-[2]TABLES!AJ70</f>
        <v>-12300</v>
      </c>
      <c r="AK70" s="30">
        <f>[1]TABLES!AK70-[2]TABLES!AK70</f>
        <v>0</v>
      </c>
      <c r="AL70" s="31">
        <f t="shared" si="99"/>
        <v>-16070</v>
      </c>
      <c r="AM70" s="6">
        <f>SUM(AL68:AL70)</f>
        <v>-236725</v>
      </c>
      <c r="AV70" s="16" t="s">
        <v>13</v>
      </c>
      <c r="AW70" s="30">
        <f>[1]TABLES!AW70-[2]TABLES!AW70</f>
        <v>-955</v>
      </c>
      <c r="AX70" s="30">
        <f>[1]TABLES!AX70-[2]TABLES!AX70</f>
        <v>-1700</v>
      </c>
      <c r="AY70" s="30">
        <f>[1]TABLES!AY70-[2]TABLES!AY70</f>
        <v>-1100</v>
      </c>
      <c r="AZ70" s="30">
        <f>[1]TABLES!AZ70-[2]TABLES!AZ70</f>
        <v>700</v>
      </c>
      <c r="BA70" s="30">
        <f>[1]TABLES!BA70-[2]TABLES!BA70</f>
        <v>-1400</v>
      </c>
      <c r="BB70" s="30">
        <f>[1]TABLES!BB70-[2]TABLES!BB70</f>
        <v>-1116.6666666666665</v>
      </c>
      <c r="BC70" s="30">
        <f>[1]TABLES!BC70-[2]TABLES!BC70</f>
        <v>-1366.6666666666665</v>
      </c>
      <c r="BD70" s="30">
        <f>[1]TABLES!BD70-[2]TABLES!BD70</f>
        <v>0</v>
      </c>
      <c r="BE70" s="31">
        <f>[1]TABLES!BE70-[2]TABLES!BE70</f>
        <v>-1101</v>
      </c>
    </row>
    <row r="71" spans="1:57" x14ac:dyDescent="0.25">
      <c r="A71" s="16" t="s">
        <v>14</v>
      </c>
      <c r="B71" s="20">
        <f t="shared" ref="B71:J71" si="100">SUM(B68:B70)</f>
        <v>28</v>
      </c>
      <c r="C71" s="20">
        <f t="shared" si="100"/>
        <v>12</v>
      </c>
      <c r="D71" s="20">
        <f t="shared" si="100"/>
        <v>0</v>
      </c>
      <c r="E71" s="20">
        <f t="shared" si="100"/>
        <v>4</v>
      </c>
      <c r="F71" s="20">
        <f t="shared" si="100"/>
        <v>2</v>
      </c>
      <c r="G71" s="20">
        <f t="shared" si="100"/>
        <v>4</v>
      </c>
      <c r="H71" s="20">
        <f t="shared" si="100"/>
        <v>14</v>
      </c>
      <c r="I71" s="20">
        <f t="shared" si="100"/>
        <v>-9</v>
      </c>
      <c r="J71" s="21">
        <f t="shared" si="100"/>
        <v>55</v>
      </c>
      <c r="L71">
        <f>SUM(B71:H71)</f>
        <v>64</v>
      </c>
      <c r="T71" s="3" t="s">
        <v>19</v>
      </c>
      <c r="U71">
        <v>1000</v>
      </c>
      <c r="V71">
        <v>800</v>
      </c>
      <c r="W71">
        <v>600</v>
      </c>
      <c r="X71">
        <v>400</v>
      </c>
      <c r="Y71">
        <v>300</v>
      </c>
      <c r="Z71">
        <v>250</v>
      </c>
      <c r="AA71">
        <v>0</v>
      </c>
      <c r="AC71" s="16" t="s">
        <v>14</v>
      </c>
      <c r="AD71" s="30">
        <f>SUM(AD68:AD70)</f>
        <v>20255</v>
      </c>
      <c r="AE71" s="30">
        <f t="shared" ref="AE71:AL71" si="101">SUM(AE68:AE70)</f>
        <v>3676</v>
      </c>
      <c r="AF71" s="30">
        <f t="shared" si="101"/>
        <v>-7337</v>
      </c>
      <c r="AG71" s="30">
        <f t="shared" si="101"/>
        <v>-5634</v>
      </c>
      <c r="AH71" s="30">
        <f t="shared" si="101"/>
        <v>-12100</v>
      </c>
      <c r="AI71" s="30">
        <f t="shared" si="101"/>
        <v>-12585</v>
      </c>
      <c r="AJ71" s="30">
        <f t="shared" si="101"/>
        <v>-210000</v>
      </c>
      <c r="AK71" s="30">
        <f t="shared" si="101"/>
        <v>-13000</v>
      </c>
      <c r="AL71" s="31">
        <f t="shared" si="101"/>
        <v>-236725</v>
      </c>
      <c r="AV71" s="16" t="s">
        <v>32</v>
      </c>
      <c r="AW71" s="30">
        <f>[1]TABLES!AW71-[2]TABLES!AW71</f>
        <v>-685.11363636363649</v>
      </c>
      <c r="AX71" s="30">
        <f>[1]TABLES!AX71-[2]TABLES!AX71</f>
        <v>-776.19999999999982</v>
      </c>
      <c r="AY71" s="30">
        <f>[1]TABLES!AY71-[2]TABLES!AY71</f>
        <v>-407.61111111111109</v>
      </c>
      <c r="AZ71" s="30">
        <f>[1]TABLES!AZ71-[2]TABLES!AZ71</f>
        <v>-496.85714285714289</v>
      </c>
      <c r="BA71" s="30">
        <f>[1]TABLES!BA71-[2]TABLES!BA71</f>
        <v>-841.17647058823536</v>
      </c>
      <c r="BB71" s="30">
        <f>[1]TABLES!BB71-[2]TABLES!BB71</f>
        <v>-645.57692307692309</v>
      </c>
      <c r="BC71" s="30">
        <f>[1]TABLES!BC71-[2]TABLES!BC71</f>
        <v>-1134.3589743589744</v>
      </c>
      <c r="BD71" s="30">
        <f>[1]TABLES!BD71-[2]TABLES!BD71</f>
        <v>-1444.4444444444443</v>
      </c>
      <c r="BE71" s="31">
        <f>[1]TABLES!BE71-[2]TABLES!BE71</f>
        <v>-853.13315696649033</v>
      </c>
    </row>
    <row r="72" spans="1:57" x14ac:dyDescent="0.25">
      <c r="A72" s="16"/>
      <c r="B72" s="20"/>
      <c r="C72" s="20"/>
      <c r="D72" s="20"/>
      <c r="E72" s="20"/>
      <c r="F72" s="20"/>
      <c r="G72" s="20"/>
      <c r="H72" s="20"/>
      <c r="I72" s="20"/>
      <c r="J72" s="21"/>
      <c r="T72" s="3"/>
      <c r="AC72" s="16"/>
      <c r="AD72" s="32"/>
      <c r="AE72" s="32"/>
      <c r="AF72" s="32"/>
      <c r="AG72" s="32"/>
      <c r="AH72" s="32"/>
      <c r="AI72" s="32"/>
      <c r="AJ72" s="32"/>
      <c r="AK72" s="32"/>
      <c r="AL72" s="33"/>
      <c r="AV72" s="16"/>
      <c r="AW72" s="34"/>
      <c r="AX72" s="32"/>
      <c r="AY72" s="32"/>
      <c r="AZ72" s="32"/>
      <c r="BA72" s="32"/>
      <c r="BB72" s="32"/>
      <c r="BC72" s="32"/>
      <c r="BD72" s="32"/>
      <c r="BE72" s="33"/>
    </row>
    <row r="73" spans="1:57" x14ac:dyDescent="0.25">
      <c r="A73" s="22" t="s">
        <v>22</v>
      </c>
      <c r="B73" s="20"/>
      <c r="C73" s="20"/>
      <c r="D73" s="20"/>
      <c r="E73" s="20"/>
      <c r="F73" s="20"/>
      <c r="G73" s="20"/>
      <c r="H73" s="20"/>
      <c r="I73" s="20"/>
      <c r="J73" s="21"/>
      <c r="T73" s="3"/>
      <c r="AC73" s="22" t="s">
        <v>22</v>
      </c>
      <c r="AD73" s="34"/>
      <c r="AE73" s="34"/>
      <c r="AF73" s="34"/>
      <c r="AG73" s="34"/>
      <c r="AH73" s="34"/>
      <c r="AI73" s="34"/>
      <c r="AJ73" s="34"/>
      <c r="AK73" s="34"/>
      <c r="AL73" s="35"/>
      <c r="AV73" s="22" t="s">
        <v>22</v>
      </c>
      <c r="AW73" s="20"/>
      <c r="AX73" s="20"/>
      <c r="AY73" s="20"/>
      <c r="AZ73" s="20"/>
      <c r="BA73" s="20"/>
      <c r="BB73" s="20"/>
      <c r="BC73" s="20"/>
      <c r="BD73" s="20"/>
      <c r="BE73" s="21"/>
    </row>
    <row r="74" spans="1:57" x14ac:dyDescent="0.25">
      <c r="A74" s="16" t="s">
        <v>11</v>
      </c>
      <c r="B74" s="17">
        <f t="shared" ref="B74:J74" si="102">B44+B50+B56+B62+B68</f>
        <v>734</v>
      </c>
      <c r="C74" s="17">
        <f t="shared" si="102"/>
        <v>-125</v>
      </c>
      <c r="D74" s="17">
        <f t="shared" si="102"/>
        <v>-62</v>
      </c>
      <c r="E74" s="17">
        <f t="shared" si="102"/>
        <v>-43</v>
      </c>
      <c r="F74" s="17">
        <f t="shared" si="102"/>
        <v>-34</v>
      </c>
      <c r="G74" s="17">
        <f t="shared" si="102"/>
        <v>-33</v>
      </c>
      <c r="H74" s="17">
        <f t="shared" si="102"/>
        <v>-44</v>
      </c>
      <c r="I74" s="17">
        <f t="shared" si="102"/>
        <v>-2</v>
      </c>
      <c r="J74" s="18">
        <f t="shared" si="102"/>
        <v>391</v>
      </c>
      <c r="T74" s="3"/>
      <c r="AC74" s="16" t="s">
        <v>11</v>
      </c>
      <c r="AD74" s="34">
        <f>AD44+AD50+AD56+AD62+AD68</f>
        <v>381944.75</v>
      </c>
      <c r="AE74" s="34">
        <f t="shared" ref="AE74:AL74" si="103">AE44+AE50+AE56+AE62+AE68</f>
        <v>-40449</v>
      </c>
      <c r="AF74" s="34">
        <f t="shared" si="103"/>
        <v>-24893</v>
      </c>
      <c r="AG74" s="34">
        <f t="shared" si="103"/>
        <v>-12250</v>
      </c>
      <c r="AH74" s="34">
        <f t="shared" si="103"/>
        <v>-12160</v>
      </c>
      <c r="AI74" s="34">
        <f t="shared" si="103"/>
        <v>-11350</v>
      </c>
      <c r="AJ74" s="34">
        <f t="shared" si="103"/>
        <v>-88258.27</v>
      </c>
      <c r="AK74" s="34">
        <f t="shared" si="103"/>
        <v>-750</v>
      </c>
      <c r="AL74" s="35">
        <f t="shared" si="103"/>
        <v>191834.47999999998</v>
      </c>
      <c r="AV74" s="16" t="s">
        <v>11</v>
      </c>
      <c r="AW74" s="30">
        <f>[1]TABLES!AW74-[2]TABLES!AW74</f>
        <v>-1666.9778100912658</v>
      </c>
      <c r="AX74" s="30">
        <f>[1]TABLES!AX74-[2]TABLES!AX74</f>
        <v>200.34008438818557</v>
      </c>
      <c r="AY74" s="30">
        <f>[1]TABLES!AY74-[2]TABLES!AY74</f>
        <v>83.536543736665635</v>
      </c>
      <c r="AZ74" s="30">
        <f>[1]TABLES!AZ74-[2]TABLES!AZ74</f>
        <v>64.636665994759142</v>
      </c>
      <c r="BA74" s="30">
        <f>[1]TABLES!BA74-[2]TABLES!BA74</f>
        <v>31.868491868491844</v>
      </c>
      <c r="BB74" s="30">
        <f>[1]TABLES!BB74-[2]TABLES!BB74</f>
        <v>22.99034117463782</v>
      </c>
      <c r="BC74" s="30">
        <f>[1]TABLES!BC74-[2]TABLES!BC74</f>
        <v>-241.97813922356096</v>
      </c>
      <c r="BD74" s="30">
        <f>[1]TABLES!BD74-[2]TABLES!BD74</f>
        <v>-375</v>
      </c>
      <c r="BE74" s="31">
        <f>[1]TABLES!BE74-[2]TABLES!BE74</f>
        <v>-84.369286650689901</v>
      </c>
    </row>
    <row r="75" spans="1:57" x14ac:dyDescent="0.25">
      <c r="A75" s="16" t="s">
        <v>12</v>
      </c>
      <c r="B75" s="17">
        <f t="shared" ref="B75:J75" si="104">B45+B51+B57+B63+B69</f>
        <v>1014</v>
      </c>
      <c r="C75" s="17">
        <f t="shared" si="104"/>
        <v>24</v>
      </c>
      <c r="D75" s="17">
        <f t="shared" si="104"/>
        <v>-29</v>
      </c>
      <c r="E75" s="17">
        <f t="shared" si="104"/>
        <v>-28</v>
      </c>
      <c r="F75" s="17">
        <f t="shared" si="104"/>
        <v>-13</v>
      </c>
      <c r="G75" s="17">
        <f t="shared" si="104"/>
        <v>-12</v>
      </c>
      <c r="H75" s="17">
        <f t="shared" si="104"/>
        <v>-48</v>
      </c>
      <c r="I75" s="17">
        <f t="shared" si="104"/>
        <v>-98</v>
      </c>
      <c r="J75" s="18">
        <f t="shared" si="104"/>
        <v>810</v>
      </c>
      <c r="T75" s="3"/>
      <c r="AC75" s="16" t="s">
        <v>12</v>
      </c>
      <c r="AD75" s="34">
        <f t="shared" ref="AD75:AL75" si="105">AD45+AD51+AD57+AD63+AD69</f>
        <v>545733</v>
      </c>
      <c r="AE75" s="34">
        <f t="shared" si="105"/>
        <v>-9275.25</v>
      </c>
      <c r="AF75" s="34">
        <f t="shared" si="105"/>
        <v>16120</v>
      </c>
      <c r="AG75" s="34">
        <f t="shared" si="105"/>
        <v>33168</v>
      </c>
      <c r="AH75" s="34">
        <f t="shared" si="105"/>
        <v>16505</v>
      </c>
      <c r="AI75" s="34">
        <f t="shared" si="105"/>
        <v>18770</v>
      </c>
      <c r="AJ75" s="34">
        <f t="shared" si="105"/>
        <v>-774404.55</v>
      </c>
      <c r="AK75" s="34">
        <f t="shared" si="105"/>
        <v>-53000</v>
      </c>
      <c r="AL75" s="35">
        <f t="shared" si="105"/>
        <v>-206383.80000000005</v>
      </c>
      <c r="AV75" s="16" t="s">
        <v>12</v>
      </c>
      <c r="AW75" s="30">
        <f>[1]TABLES!AW75-[2]TABLES!AW75</f>
        <v>-1539.4140749071232</v>
      </c>
      <c r="AX75" s="30">
        <f>[1]TABLES!AX75-[2]TABLES!AX75</f>
        <v>-53.017110366614588</v>
      </c>
      <c r="AY75" s="30">
        <f>[1]TABLES!AY75-[2]TABLES!AY75</f>
        <v>71.227213500486982</v>
      </c>
      <c r="AZ75" s="30">
        <f>[1]TABLES!AZ75-[2]TABLES!AZ75</f>
        <v>103.47756985388355</v>
      </c>
      <c r="BA75" s="30">
        <f>[1]TABLES!BA75-[2]TABLES!BA75</f>
        <v>58.436560695443916</v>
      </c>
      <c r="BB75" s="30">
        <f>[1]TABLES!BB75-[2]TABLES!BB75</f>
        <v>37.324581983817268</v>
      </c>
      <c r="BC75" s="30">
        <f>[1]TABLES!BC75-[2]TABLES!BC75</f>
        <v>-217.40592947522811</v>
      </c>
      <c r="BD75" s="30">
        <f>[1]TABLES!BD75-[2]TABLES!BD75</f>
        <v>-540.81632653061229</v>
      </c>
      <c r="BE75" s="31">
        <f>[1]TABLES!BE75-[2]TABLES!BE75</f>
        <v>-105.55547574153547</v>
      </c>
    </row>
    <row r="76" spans="1:57" x14ac:dyDescent="0.25">
      <c r="A76" s="16" t="s">
        <v>13</v>
      </c>
      <c r="B76" s="17">
        <f t="shared" ref="B76:J76" si="106">B46+B52+B58+B64+B70</f>
        <v>198</v>
      </c>
      <c r="C76" s="17">
        <f t="shared" si="106"/>
        <v>-14</v>
      </c>
      <c r="D76" s="17">
        <f t="shared" si="106"/>
        <v>-15</v>
      </c>
      <c r="E76" s="17">
        <f t="shared" si="106"/>
        <v>-15</v>
      </c>
      <c r="F76" s="17">
        <f t="shared" si="106"/>
        <v>-4</v>
      </c>
      <c r="G76" s="17">
        <f t="shared" si="106"/>
        <v>-16</v>
      </c>
      <c r="H76" s="17">
        <f t="shared" si="106"/>
        <v>-19</v>
      </c>
      <c r="I76" s="17">
        <f t="shared" si="106"/>
        <v>-9</v>
      </c>
      <c r="J76" s="18">
        <f t="shared" si="106"/>
        <v>106</v>
      </c>
      <c r="T76" s="3"/>
      <c r="AC76" s="16" t="s">
        <v>13</v>
      </c>
      <c r="AD76" s="34">
        <f t="shared" ref="AD76:AL76" si="107">AD46+AD52+AD58+AD64+AD70</f>
        <v>60406</v>
      </c>
      <c r="AE76" s="34">
        <f t="shared" si="107"/>
        <v>-11031</v>
      </c>
      <c r="AF76" s="34">
        <f t="shared" si="107"/>
        <v>-1913</v>
      </c>
      <c r="AG76" s="34">
        <f t="shared" si="107"/>
        <v>-1700</v>
      </c>
      <c r="AH76" s="34">
        <f t="shared" si="107"/>
        <v>-550</v>
      </c>
      <c r="AI76" s="34">
        <f t="shared" si="107"/>
        <v>-4444.2200000000012</v>
      </c>
      <c r="AJ76" s="34">
        <f t="shared" si="107"/>
        <v>-70050.000000000058</v>
      </c>
      <c r="AK76" s="34">
        <f t="shared" si="107"/>
        <v>-4250</v>
      </c>
      <c r="AL76" s="35">
        <f t="shared" si="107"/>
        <v>-33532.220000000059</v>
      </c>
      <c r="AV76" s="16" t="s">
        <v>13</v>
      </c>
      <c r="AW76" s="30">
        <f>[1]TABLES!AW76-[2]TABLES!AW76</f>
        <v>-1461.3354231974922</v>
      </c>
      <c r="AX76" s="30">
        <f>[1]TABLES!AX76-[2]TABLES!AX76</f>
        <v>25.437931034482745</v>
      </c>
      <c r="AY76" s="30">
        <f>[1]TABLES!AY76-[2]TABLES!AY76</f>
        <v>124.74444444444441</v>
      </c>
      <c r="AZ76" s="30">
        <f>[1]TABLES!AZ76-[2]TABLES!AZ76</f>
        <v>119.84126984126982</v>
      </c>
      <c r="BA76" s="30">
        <f>[1]TABLES!BA76-[2]TABLES!BA76</f>
        <v>33.219954648526084</v>
      </c>
      <c r="BB76" s="30">
        <f>[1]TABLES!BB76-[2]TABLES!BB76</f>
        <v>50.736125356125342</v>
      </c>
      <c r="BC76" s="30">
        <f>[1]TABLES!BC76-[2]TABLES!BC76</f>
        <v>-214.3270663762469</v>
      </c>
      <c r="BD76" s="30">
        <f>[1]TABLES!BD76-[2]TABLES!BD76</f>
        <v>-472.22222222222223</v>
      </c>
      <c r="BE76" s="31">
        <f>[1]TABLES!BE76-[2]TABLES!BE76</f>
        <v>-134.66849842767306</v>
      </c>
    </row>
    <row r="77" spans="1:57" x14ac:dyDescent="0.25">
      <c r="A77" s="22" t="s">
        <v>23</v>
      </c>
      <c r="B77" s="20">
        <f>B47+B53+B59+B65+B71</f>
        <v>1946</v>
      </c>
      <c r="C77" s="20">
        <f t="shared" ref="C77:J77" si="108">C47+C53+C59+C65+C71</f>
        <v>-115</v>
      </c>
      <c r="D77" s="20">
        <f t="shared" si="108"/>
        <v>-106</v>
      </c>
      <c r="E77" s="20">
        <f t="shared" si="108"/>
        <v>-86</v>
      </c>
      <c r="F77" s="20">
        <f t="shared" si="108"/>
        <v>-51</v>
      </c>
      <c r="G77" s="20">
        <f t="shared" si="108"/>
        <v>-61</v>
      </c>
      <c r="H77" s="20">
        <f t="shared" si="108"/>
        <v>-111</v>
      </c>
      <c r="I77" s="20">
        <f t="shared" si="108"/>
        <v>-109</v>
      </c>
      <c r="J77" s="21">
        <f t="shared" si="108"/>
        <v>1307</v>
      </c>
      <c r="L77">
        <f>SUM(B77:H77)</f>
        <v>1416</v>
      </c>
      <c r="T77" s="3"/>
      <c r="AC77" s="22" t="s">
        <v>23</v>
      </c>
      <c r="AD77" s="32">
        <f>SUM(AD74:AD76)</f>
        <v>988083.75</v>
      </c>
      <c r="AE77" s="32">
        <f t="shared" ref="AE77" si="109">SUM(AE74:AE76)</f>
        <v>-60755.25</v>
      </c>
      <c r="AF77" s="32">
        <f t="shared" ref="AF77" si="110">SUM(AF74:AF76)</f>
        <v>-10686</v>
      </c>
      <c r="AG77" s="32">
        <f t="shared" ref="AG77" si="111">SUM(AG74:AG76)</f>
        <v>19218</v>
      </c>
      <c r="AH77" s="32">
        <f t="shared" ref="AH77" si="112">SUM(AH74:AH76)</f>
        <v>3795</v>
      </c>
      <c r="AI77" s="32">
        <f t="shared" ref="AI77" si="113">SUM(AI74:AI76)</f>
        <v>2975.7799999999988</v>
      </c>
      <c r="AJ77" s="32">
        <f t="shared" ref="AJ77" si="114">SUM(AJ74:AJ76)</f>
        <v>-932712.82000000007</v>
      </c>
      <c r="AK77" s="32">
        <f t="shared" ref="AK77" si="115">SUM(AK74:AK76)</f>
        <v>-58000</v>
      </c>
      <c r="AL77" s="33">
        <f t="shared" ref="AL77" si="116">SUM(AL74:AL76)</f>
        <v>-48081.540000000125</v>
      </c>
      <c r="AM77" s="7">
        <f>SUM(AM52:AM71)</f>
        <v>604503.45999999985</v>
      </c>
      <c r="AV77" s="22" t="s">
        <v>32</v>
      </c>
      <c r="AW77" s="30">
        <f>[1]TABLES!AW77-[2]TABLES!AW77</f>
        <v>-1572.1591307002295</v>
      </c>
      <c r="AX77" s="30">
        <f>[1]TABLES!AX77-[2]TABLES!AX77</f>
        <v>48.912157834009577</v>
      </c>
      <c r="AY77" s="30">
        <f>[1]TABLES!AY77-[2]TABLES!AY77</f>
        <v>84.427533920292603</v>
      </c>
      <c r="AZ77" s="30">
        <f>[1]TABLES!AZ77-[2]TABLES!AZ77</f>
        <v>101.16065403917753</v>
      </c>
      <c r="BA77" s="30">
        <f>[1]TABLES!BA77-[2]TABLES!BA77</f>
        <v>55.614925556786034</v>
      </c>
      <c r="BB77" s="30">
        <f>[1]TABLES!BB77-[2]TABLES!BB77</f>
        <v>38.317239305612361</v>
      </c>
      <c r="BC77" s="30">
        <f>[1]TABLES!BC77-[2]TABLES!BC77</f>
        <v>-218.07586690738276</v>
      </c>
      <c r="BD77" s="30">
        <f>[1]TABLES!BD77-[2]TABLES!BD77</f>
        <v>-532.11009174311926</v>
      </c>
      <c r="BE77" s="31">
        <f>[1]TABLES!BE77-[2]TABLES!BE77</f>
        <v>-101.45809270519624</v>
      </c>
    </row>
    <row r="78" spans="1:57" x14ac:dyDescent="0.25">
      <c r="A78" s="46"/>
      <c r="B78" s="20"/>
      <c r="C78" s="20"/>
      <c r="D78" s="20"/>
      <c r="E78" s="20"/>
      <c r="F78" s="20"/>
      <c r="G78" s="20"/>
      <c r="H78" s="20"/>
      <c r="I78" s="20"/>
      <c r="J78" s="21"/>
      <c r="AC78" s="22"/>
      <c r="AD78" s="34"/>
      <c r="AE78" s="34"/>
      <c r="AF78" s="34"/>
      <c r="AG78" s="34"/>
      <c r="AH78" s="34"/>
      <c r="AI78" s="34"/>
      <c r="AJ78" s="34"/>
      <c r="AK78" s="34"/>
      <c r="AL78" s="35"/>
      <c r="AV78" s="22"/>
      <c r="AW78" s="34"/>
      <c r="AX78" s="34"/>
      <c r="AY78" s="34"/>
      <c r="AZ78" s="34"/>
      <c r="BA78" s="34"/>
      <c r="BB78" s="34"/>
      <c r="BC78" s="34"/>
      <c r="BD78" s="34"/>
      <c r="BE78" s="35"/>
    </row>
    <row r="79" spans="1:57" x14ac:dyDescent="0.25">
      <c r="A79" s="15"/>
      <c r="B79" s="20"/>
      <c r="C79" s="20"/>
      <c r="D79" s="20"/>
      <c r="E79" s="20"/>
      <c r="F79" s="20"/>
      <c r="G79" s="20"/>
      <c r="H79" s="20"/>
      <c r="I79" s="20"/>
      <c r="J79" s="21"/>
      <c r="AC79" s="15"/>
      <c r="AD79" s="32"/>
      <c r="AE79" s="32"/>
      <c r="AF79" s="32"/>
      <c r="AG79" s="32"/>
      <c r="AH79" s="32"/>
      <c r="AI79" s="32"/>
      <c r="AJ79" s="32"/>
      <c r="AK79" s="32"/>
      <c r="AL79" s="33"/>
      <c r="AV79" s="15"/>
      <c r="AW79" s="34"/>
      <c r="AX79" s="32"/>
      <c r="AY79" s="32"/>
      <c r="AZ79" s="32"/>
      <c r="BA79" s="32"/>
      <c r="BB79" s="32"/>
      <c r="BC79" s="32"/>
      <c r="BD79" s="32"/>
      <c r="BE79" s="33"/>
    </row>
    <row r="80" spans="1:57" x14ac:dyDescent="0.25">
      <c r="A80" s="50" t="s">
        <v>25</v>
      </c>
      <c r="B80" s="52" t="s">
        <v>1</v>
      </c>
      <c r="C80" s="52"/>
      <c r="D80" s="52"/>
      <c r="E80" s="52"/>
      <c r="F80" s="52"/>
      <c r="G80" s="52"/>
      <c r="H80" s="52"/>
      <c r="I80" s="52"/>
      <c r="J80" s="53"/>
      <c r="T80" t="s">
        <v>25</v>
      </c>
      <c r="AC80" s="50" t="s">
        <v>25</v>
      </c>
      <c r="AD80" s="54" t="s">
        <v>1</v>
      </c>
      <c r="AE80" s="54"/>
      <c r="AF80" s="54"/>
      <c r="AG80" s="54"/>
      <c r="AH80" s="54"/>
      <c r="AI80" s="54"/>
      <c r="AJ80" s="54"/>
      <c r="AK80" s="54"/>
      <c r="AL80" s="55"/>
      <c r="AV80" s="45"/>
      <c r="AW80" s="52" t="s">
        <v>1</v>
      </c>
      <c r="AX80" s="52"/>
      <c r="AY80" s="52"/>
      <c r="AZ80" s="52"/>
      <c r="BA80" s="52"/>
      <c r="BB80" s="52"/>
      <c r="BC80" s="52"/>
      <c r="BD80" s="52"/>
      <c r="BE80" s="53"/>
    </row>
    <row r="81" spans="1:57" ht="30" x14ac:dyDescent="0.25">
      <c r="A81" s="51"/>
      <c r="B81" s="12">
        <v>0</v>
      </c>
      <c r="C81" s="12" t="s">
        <v>2</v>
      </c>
      <c r="D81" s="12" t="s">
        <v>3</v>
      </c>
      <c r="E81" s="12" t="s">
        <v>4</v>
      </c>
      <c r="F81" s="12" t="s">
        <v>5</v>
      </c>
      <c r="G81" s="12" t="s">
        <v>6</v>
      </c>
      <c r="H81" s="12" t="s">
        <v>7</v>
      </c>
      <c r="I81" s="13" t="s">
        <v>28</v>
      </c>
      <c r="J81" s="14" t="s">
        <v>8</v>
      </c>
      <c r="K81" s="1"/>
      <c r="L81" s="1"/>
      <c r="M81" s="1"/>
      <c r="N81" s="1"/>
      <c r="O81" s="1"/>
      <c r="P81" s="1"/>
      <c r="Q81" s="1"/>
      <c r="R81" s="1"/>
      <c r="S81" s="1"/>
      <c r="T81" s="1" t="s">
        <v>9</v>
      </c>
      <c r="U81" s="1">
        <v>0</v>
      </c>
      <c r="V81" s="1" t="s">
        <v>2</v>
      </c>
      <c r="W81" s="1" t="s">
        <v>3</v>
      </c>
      <c r="X81" s="1" t="s">
        <v>4</v>
      </c>
      <c r="Y81" s="1" t="s">
        <v>5</v>
      </c>
      <c r="Z81" s="1" t="s">
        <v>6</v>
      </c>
      <c r="AA81" s="1" t="s">
        <v>7</v>
      </c>
      <c r="AB81" s="1"/>
      <c r="AC81" s="51"/>
      <c r="AD81" s="28">
        <v>0</v>
      </c>
      <c r="AE81" s="28" t="s">
        <v>2</v>
      </c>
      <c r="AF81" s="28" t="s">
        <v>3</v>
      </c>
      <c r="AG81" s="28" t="s">
        <v>4</v>
      </c>
      <c r="AH81" s="28" t="s">
        <v>5</v>
      </c>
      <c r="AI81" s="28" t="s">
        <v>6</v>
      </c>
      <c r="AJ81" s="28" t="s">
        <v>7</v>
      </c>
      <c r="AK81" s="28" t="s">
        <v>28</v>
      </c>
      <c r="AL81" s="29" t="s">
        <v>8</v>
      </c>
      <c r="AM81" s="1"/>
      <c r="AN81" s="1"/>
      <c r="AO81" s="1"/>
      <c r="AP81" s="1"/>
      <c r="AQ81" s="1"/>
      <c r="AR81" s="1"/>
      <c r="AS81" s="1"/>
      <c r="AT81" s="1"/>
      <c r="AU81" s="1"/>
      <c r="AV81" s="19" t="s">
        <v>25</v>
      </c>
      <c r="AW81" s="12">
        <v>0</v>
      </c>
      <c r="AX81" s="12" t="s">
        <v>2</v>
      </c>
      <c r="AY81" s="12" t="s">
        <v>3</v>
      </c>
      <c r="AZ81" s="12" t="s">
        <v>4</v>
      </c>
      <c r="BA81" s="12" t="s">
        <v>5</v>
      </c>
      <c r="BB81" s="12" t="s">
        <v>6</v>
      </c>
      <c r="BC81" s="12" t="s">
        <v>7</v>
      </c>
      <c r="BD81" s="13" t="s">
        <v>28</v>
      </c>
      <c r="BE81" s="14" t="s">
        <v>8</v>
      </c>
    </row>
    <row r="82" spans="1:57" x14ac:dyDescent="0.25">
      <c r="A82" s="15" t="s">
        <v>10</v>
      </c>
      <c r="B82" s="12"/>
      <c r="C82" s="12"/>
      <c r="D82" s="12"/>
      <c r="E82" s="12"/>
      <c r="F82" s="12"/>
      <c r="G82" s="12"/>
      <c r="H82" s="12"/>
      <c r="I82" s="12"/>
      <c r="J82" s="14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5" t="s">
        <v>10</v>
      </c>
      <c r="AD82" s="28"/>
      <c r="AE82" s="28"/>
      <c r="AF82" s="28"/>
      <c r="AG82" s="28"/>
      <c r="AH82" s="28"/>
      <c r="AI82" s="28"/>
      <c r="AJ82" s="28"/>
      <c r="AK82" s="28"/>
      <c r="AL82" s="29"/>
      <c r="AM82" s="1"/>
      <c r="AN82" s="1"/>
      <c r="AO82" s="1"/>
      <c r="AP82" s="1"/>
      <c r="AQ82" s="1"/>
      <c r="AR82" s="1"/>
      <c r="AS82" s="1"/>
      <c r="AT82" s="1"/>
      <c r="AU82" s="1"/>
      <c r="AV82" s="15" t="s">
        <v>10</v>
      </c>
      <c r="AW82" s="12"/>
      <c r="AX82" s="12"/>
      <c r="AY82" s="12"/>
      <c r="AZ82" s="12"/>
      <c r="BA82" s="12"/>
      <c r="BB82" s="12"/>
      <c r="BC82" s="12"/>
      <c r="BD82" s="12"/>
      <c r="BE82" s="14"/>
    </row>
    <row r="83" spans="1:57" x14ac:dyDescent="0.25">
      <c r="A83" s="16" t="s">
        <v>11</v>
      </c>
      <c r="B83" s="17">
        <f>[1]TABLES!B83-[2]TABLES!B83</f>
        <v>-1</v>
      </c>
      <c r="C83" s="17">
        <f>[1]TABLES!C83-[2]TABLES!C83</f>
        <v>-15</v>
      </c>
      <c r="D83" s="17">
        <f>[1]TABLES!D83-[2]TABLES!D83</f>
        <v>-8</v>
      </c>
      <c r="E83" s="17">
        <f>[1]TABLES!E83-[2]TABLES!E83</f>
        <v>-6</v>
      </c>
      <c r="F83" s="17">
        <f>[1]TABLES!F83-[2]TABLES!F83</f>
        <v>-5</v>
      </c>
      <c r="G83" s="17">
        <f>[1]TABLES!G83-[2]TABLES!G83</f>
        <v>-4</v>
      </c>
      <c r="H83" s="17">
        <f>[1]TABLES!H83-[2]TABLES!H83</f>
        <v>-20</v>
      </c>
      <c r="I83" s="17">
        <f>[1]TABLES!I83-[2]TABLES!I83</f>
        <v>0</v>
      </c>
      <c r="J83" s="18">
        <f>SUM(B83:I83)</f>
        <v>-59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6" t="s">
        <v>11</v>
      </c>
      <c r="AD83" s="30">
        <f>[1]TABLES!AD83-[2]TABLES!AD83</f>
        <v>-500</v>
      </c>
      <c r="AE83" s="30">
        <f>[1]TABLES!AE83-[2]TABLES!AE83</f>
        <v>-5241</v>
      </c>
      <c r="AF83" s="30">
        <f>[1]TABLES!AF83-[2]TABLES!AF83</f>
        <v>-4333</v>
      </c>
      <c r="AG83" s="30">
        <f>[1]TABLES!AG83-[2]TABLES!AG83</f>
        <v>-4416</v>
      </c>
      <c r="AH83" s="30">
        <f>[1]TABLES!AH83-[2]TABLES!AH83</f>
        <v>-3333</v>
      </c>
      <c r="AI83" s="30">
        <f>[1]TABLES!AI83-[2]TABLES!AI83</f>
        <v>-2500</v>
      </c>
      <c r="AJ83" s="30">
        <f>[1]TABLES!AJ83-[2]TABLES!AJ83</f>
        <v>-12666</v>
      </c>
      <c r="AK83" s="30">
        <f>[1]TABLES!AK83-[2]TABLES!AK83</f>
        <v>0</v>
      </c>
      <c r="AL83" s="31">
        <f>SUM(AD83:AK83)</f>
        <v>-32989</v>
      </c>
      <c r="AM83" s="1"/>
      <c r="AN83" s="1"/>
      <c r="AO83" s="1"/>
      <c r="AP83" s="1"/>
      <c r="AQ83" s="1"/>
      <c r="AR83" s="1"/>
      <c r="AS83" s="1"/>
      <c r="AT83" s="1"/>
      <c r="AU83" s="1"/>
      <c r="AV83" s="16" t="s">
        <v>11</v>
      </c>
      <c r="AW83" s="30">
        <f>[1]TABLES!AW83-[2]TABLES!AW83</f>
        <v>-500</v>
      </c>
      <c r="AX83" s="30">
        <f>[1]TABLES!AX83-[2]TABLES!AX83</f>
        <v>-349.4</v>
      </c>
      <c r="AY83" s="30">
        <f>[1]TABLES!AY83-[2]TABLES!AY83</f>
        <v>-541.625</v>
      </c>
      <c r="AZ83" s="30">
        <f>[1]TABLES!AZ83-[2]TABLES!AZ83</f>
        <v>-736</v>
      </c>
      <c r="BA83" s="30">
        <f>[1]TABLES!BA83-[2]TABLES!BA83</f>
        <v>-666.6</v>
      </c>
      <c r="BB83" s="30">
        <f>[1]TABLES!BB83-[2]TABLES!BB83</f>
        <v>-625</v>
      </c>
      <c r="BC83" s="30">
        <f>[1]TABLES!BC83-[2]TABLES!BC83</f>
        <v>-633.29999999999995</v>
      </c>
      <c r="BD83" s="30">
        <f>[1]TABLES!BD83-[2]TABLES!BD83</f>
        <v>0</v>
      </c>
      <c r="BE83" s="31">
        <f>[1]TABLES!BE83-[2]TABLES!BE83</f>
        <v>-559.13559322033893</v>
      </c>
    </row>
    <row r="84" spans="1:57" x14ac:dyDescent="0.25">
      <c r="A84" s="16" t="s">
        <v>12</v>
      </c>
      <c r="B84" s="17">
        <f>[1]TABLES!B84-[2]TABLES!B84</f>
        <v>0</v>
      </c>
      <c r="C84" s="17">
        <f>[1]TABLES!C84-[2]TABLES!C84</f>
        <v>-16</v>
      </c>
      <c r="D84" s="17">
        <f>[1]TABLES!D84-[2]TABLES!D84</f>
        <v>-19</v>
      </c>
      <c r="E84" s="17">
        <f>[1]TABLES!E84-[2]TABLES!E84</f>
        <v>-9</v>
      </c>
      <c r="F84" s="17">
        <f>[1]TABLES!F84-[2]TABLES!F84</f>
        <v>-10</v>
      </c>
      <c r="G84" s="17">
        <f>[1]TABLES!G84-[2]TABLES!G84</f>
        <v>-11</v>
      </c>
      <c r="H84" s="17">
        <f>[1]TABLES!H84-[2]TABLES!H84</f>
        <v>-53</v>
      </c>
      <c r="I84" s="17">
        <f>[1]TABLES!I84-[2]TABLES!I84</f>
        <v>-4</v>
      </c>
      <c r="J84" s="18">
        <f t="shared" ref="J84:J85" si="117">SUM(B84:I84)</f>
        <v>-122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6" t="s">
        <v>12</v>
      </c>
      <c r="AD84" s="30">
        <f>[1]TABLES!AD84-[2]TABLES!AD84</f>
        <v>0</v>
      </c>
      <c r="AE84" s="30">
        <f>[1]TABLES!AE84-[2]TABLES!AE84</f>
        <v>-6142</v>
      </c>
      <c r="AF84" s="30">
        <f>[1]TABLES!AF84-[2]TABLES!AF84</f>
        <v>-14831</v>
      </c>
      <c r="AG84" s="30">
        <f>[1]TABLES!AG84-[2]TABLES!AG84</f>
        <v>-7667</v>
      </c>
      <c r="AH84" s="30">
        <f>[1]TABLES!AH84-[2]TABLES!AH84</f>
        <v>-7500</v>
      </c>
      <c r="AI84" s="30">
        <f>[1]TABLES!AI84-[2]TABLES!AI84</f>
        <v>-8167</v>
      </c>
      <c r="AJ84" s="30">
        <f>[1]TABLES!AJ84-[2]TABLES!AJ84</f>
        <v>-38081</v>
      </c>
      <c r="AK84" s="30">
        <f>[1]TABLES!AK84-[2]TABLES!AK84</f>
        <v>-2500</v>
      </c>
      <c r="AL84" s="31">
        <f t="shared" ref="AL84:AL85" si="118">SUM(AD84:AK84)</f>
        <v>-84888</v>
      </c>
      <c r="AM84" s="1"/>
      <c r="AN84" s="1"/>
      <c r="AO84" s="1"/>
      <c r="AP84" s="1"/>
      <c r="AQ84" s="1"/>
      <c r="AR84" s="1"/>
      <c r="AS84" s="1"/>
      <c r="AT84" s="1"/>
      <c r="AU84" s="1"/>
      <c r="AV84" s="16" t="s">
        <v>12</v>
      </c>
      <c r="AW84" s="30">
        <f>[1]TABLES!AW84-[2]TABLES!AW84</f>
        <v>0</v>
      </c>
      <c r="AX84" s="30">
        <f>[1]TABLES!AX84-[2]TABLES!AX84</f>
        <v>-383.875</v>
      </c>
      <c r="AY84" s="30">
        <f>[1]TABLES!AY84-[2]TABLES!AY84</f>
        <v>-780.57894736842104</v>
      </c>
      <c r="AZ84" s="30">
        <f>[1]TABLES!AZ84-[2]TABLES!AZ84</f>
        <v>-851.88888888888891</v>
      </c>
      <c r="BA84" s="30">
        <f>[1]TABLES!BA84-[2]TABLES!BA84</f>
        <v>-750</v>
      </c>
      <c r="BB84" s="30">
        <f>[1]TABLES!BB84-[2]TABLES!BB84</f>
        <v>-742.4545454545455</v>
      </c>
      <c r="BC84" s="30">
        <f>[1]TABLES!BC84-[2]TABLES!BC84</f>
        <v>-718.5094339622641</v>
      </c>
      <c r="BD84" s="30">
        <f>[1]TABLES!BD84-[2]TABLES!BD84</f>
        <v>-625</v>
      </c>
      <c r="BE84" s="31">
        <f>[1]TABLES!BE84-[2]TABLES!BE84</f>
        <v>-695.80327868852464</v>
      </c>
    </row>
    <row r="85" spans="1:57" x14ac:dyDescent="0.25">
      <c r="A85" s="16" t="s">
        <v>13</v>
      </c>
      <c r="B85" s="17">
        <f>[1]TABLES!B85-[2]TABLES!B85</f>
        <v>0</v>
      </c>
      <c r="C85" s="17">
        <f>[1]TABLES!C85-[2]TABLES!C85</f>
        <v>-6</v>
      </c>
      <c r="D85" s="17">
        <f>[1]TABLES!D85-[2]TABLES!D85</f>
        <v>-3</v>
      </c>
      <c r="E85" s="17">
        <f>[1]TABLES!E85-[2]TABLES!E85</f>
        <v>-1</v>
      </c>
      <c r="F85" s="17">
        <f>[1]TABLES!F85-[2]TABLES!F85</f>
        <v>-1</v>
      </c>
      <c r="G85" s="17">
        <f>[1]TABLES!G85-[2]TABLES!G85</f>
        <v>-4</v>
      </c>
      <c r="H85" s="17">
        <f>[1]TABLES!H85-[2]TABLES!H85</f>
        <v>-5</v>
      </c>
      <c r="I85" s="17">
        <f>[1]TABLES!I85-[2]TABLES!I85</f>
        <v>0</v>
      </c>
      <c r="J85" s="18">
        <f t="shared" si="117"/>
        <v>-20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6" t="s">
        <v>13</v>
      </c>
      <c r="AD85" s="30">
        <f>[1]TABLES!AD85-[2]TABLES!AD85</f>
        <v>0</v>
      </c>
      <c r="AE85" s="30">
        <f>[1]TABLES!AE85-[2]TABLES!AE85</f>
        <v>-3032</v>
      </c>
      <c r="AF85" s="30">
        <f>[1]TABLES!AF85-[2]TABLES!AF85</f>
        <v>-2666</v>
      </c>
      <c r="AG85" s="30">
        <f>[1]TABLES!AG85-[2]TABLES!AG85</f>
        <v>-667</v>
      </c>
      <c r="AH85" s="30">
        <f>[1]TABLES!AH85-[2]TABLES!AH85</f>
        <v>-1000</v>
      </c>
      <c r="AI85" s="30">
        <f>[1]TABLES!AI85-[2]TABLES!AI85</f>
        <v>-3167</v>
      </c>
      <c r="AJ85" s="30">
        <f>[1]TABLES!AJ85-[2]TABLES!AJ85</f>
        <v>-3332</v>
      </c>
      <c r="AK85" s="30">
        <f>[1]TABLES!AK85-[2]TABLES!AK85</f>
        <v>0</v>
      </c>
      <c r="AL85" s="31">
        <f t="shared" si="118"/>
        <v>-13864</v>
      </c>
      <c r="AM85" s="1"/>
      <c r="AN85" s="1"/>
      <c r="AO85" s="1"/>
      <c r="AP85" s="1"/>
      <c r="AQ85" s="1"/>
      <c r="AR85" s="1"/>
      <c r="AS85" s="1"/>
      <c r="AT85" s="1"/>
      <c r="AU85" s="1"/>
      <c r="AV85" s="16" t="s">
        <v>13</v>
      </c>
      <c r="AW85" s="30">
        <f>[1]TABLES!AW85-[2]TABLES!AW85</f>
        <v>0</v>
      </c>
      <c r="AX85" s="30">
        <f>[1]TABLES!AX85-[2]TABLES!AX85</f>
        <v>-505.33333333333331</v>
      </c>
      <c r="AY85" s="30">
        <f>[1]TABLES!AY85-[2]TABLES!AY85</f>
        <v>-888.66666666666663</v>
      </c>
      <c r="AZ85" s="30">
        <f>[1]TABLES!AZ85-[2]TABLES!AZ85</f>
        <v>-667</v>
      </c>
      <c r="BA85" s="30">
        <f>[1]TABLES!BA85-[2]TABLES!BA85</f>
        <v>-1000</v>
      </c>
      <c r="BB85" s="30">
        <f>[1]TABLES!BB85-[2]TABLES!BB85</f>
        <v>-791.75</v>
      </c>
      <c r="BC85" s="30">
        <f>[1]TABLES!BC85-[2]TABLES!BC85</f>
        <v>-666.4</v>
      </c>
      <c r="BD85" s="30">
        <f>[1]TABLES!BD85-[2]TABLES!BD85</f>
        <v>0</v>
      </c>
      <c r="BE85" s="31">
        <f>[1]TABLES!BE85-[2]TABLES!BE85</f>
        <v>-693.2</v>
      </c>
    </row>
    <row r="86" spans="1:57" x14ac:dyDescent="0.25">
      <c r="A86" s="16" t="s">
        <v>14</v>
      </c>
      <c r="B86" s="17">
        <f>SUM(B83:B85)</f>
        <v>-1</v>
      </c>
      <c r="C86" s="17">
        <f t="shared" ref="C86" si="119">SUM(C83:C85)</f>
        <v>-37</v>
      </c>
      <c r="D86" s="17">
        <f t="shared" ref="D86" si="120">SUM(D83:D85)</f>
        <v>-30</v>
      </c>
      <c r="E86" s="17">
        <f t="shared" ref="E86" si="121">SUM(E83:E85)</f>
        <v>-16</v>
      </c>
      <c r="F86" s="17">
        <f t="shared" ref="F86" si="122">SUM(F83:F85)</f>
        <v>-16</v>
      </c>
      <c r="G86" s="17">
        <f t="shared" ref="G86" si="123">SUM(G83:G85)</f>
        <v>-19</v>
      </c>
      <c r="H86" s="17">
        <f t="shared" ref="H86" si="124">SUM(H83:H85)</f>
        <v>-78</v>
      </c>
      <c r="I86" s="17">
        <f t="shared" ref="I86" si="125">SUM(I83:I85)</f>
        <v>-4</v>
      </c>
      <c r="J86" s="18">
        <f t="shared" ref="J86" si="126">SUM(J83:J85)</f>
        <v>-201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6" t="s">
        <v>14</v>
      </c>
      <c r="AD86" s="30">
        <f>SUM(AD83:AD85)</f>
        <v>-500</v>
      </c>
      <c r="AE86" s="30">
        <f t="shared" ref="AE86:AL86" si="127">SUM(AE83:AE85)</f>
        <v>-14415</v>
      </c>
      <c r="AF86" s="30">
        <f t="shared" si="127"/>
        <v>-21830</v>
      </c>
      <c r="AG86" s="30">
        <f t="shared" si="127"/>
        <v>-12750</v>
      </c>
      <c r="AH86" s="30">
        <f t="shared" si="127"/>
        <v>-11833</v>
      </c>
      <c r="AI86" s="30">
        <f t="shared" si="127"/>
        <v>-13834</v>
      </c>
      <c r="AJ86" s="30">
        <f t="shared" si="127"/>
        <v>-54079</v>
      </c>
      <c r="AK86" s="30">
        <f t="shared" si="127"/>
        <v>-2500</v>
      </c>
      <c r="AL86" s="31">
        <f t="shared" si="127"/>
        <v>-131741</v>
      </c>
      <c r="AM86" s="1"/>
      <c r="AN86" s="1"/>
      <c r="AO86" s="1"/>
      <c r="AP86" s="1"/>
      <c r="AQ86" s="1"/>
      <c r="AR86" s="1"/>
      <c r="AS86" s="1"/>
      <c r="AT86" s="1"/>
      <c r="AU86" s="1"/>
      <c r="AV86" s="16" t="s">
        <v>32</v>
      </c>
      <c r="AW86" s="30">
        <f>[1]TABLES!AW86-[2]TABLES!AW86</f>
        <v>-500</v>
      </c>
      <c r="AX86" s="30">
        <f>[1]TABLES!AX86-[2]TABLES!AX86</f>
        <v>-389.59459459459458</v>
      </c>
      <c r="AY86" s="30">
        <f>[1]TABLES!AY86-[2]TABLES!AY86</f>
        <v>-727.66666666666663</v>
      </c>
      <c r="AZ86" s="30">
        <f>[1]TABLES!AZ86-[2]TABLES!AZ86</f>
        <v>-796.875</v>
      </c>
      <c r="BA86" s="30">
        <f>[1]TABLES!BA86-[2]TABLES!BA86</f>
        <v>-739.5625</v>
      </c>
      <c r="BB86" s="30">
        <f>[1]TABLES!BB86-[2]TABLES!BB86</f>
        <v>-728.10526315789468</v>
      </c>
      <c r="BC86" s="30">
        <f>[1]TABLES!BC86-[2]TABLES!BC86</f>
        <v>-693.32051282051282</v>
      </c>
      <c r="BD86" s="30">
        <f>[1]TABLES!BD86-[2]TABLES!BD86</f>
        <v>-625</v>
      </c>
      <c r="BE86" s="31">
        <f>[1]TABLES!BE86-[2]TABLES!BE86</f>
        <v>-655.42786069651743</v>
      </c>
    </row>
    <row r="87" spans="1:57" x14ac:dyDescent="0.25">
      <c r="A87" s="19"/>
      <c r="B87" s="12"/>
      <c r="C87" s="12"/>
      <c r="D87" s="12"/>
      <c r="E87" s="12"/>
      <c r="F87" s="12"/>
      <c r="G87" s="12"/>
      <c r="H87" s="12"/>
      <c r="I87" s="12"/>
      <c r="J87" s="14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6"/>
      <c r="AD87" s="30"/>
      <c r="AE87" s="30"/>
      <c r="AF87" s="30"/>
      <c r="AG87" s="30"/>
      <c r="AH87" s="30"/>
      <c r="AI87" s="30"/>
      <c r="AJ87" s="30"/>
      <c r="AK87" s="30"/>
      <c r="AL87" s="31"/>
      <c r="AM87" s="1"/>
      <c r="AN87" s="1"/>
      <c r="AO87" s="1"/>
      <c r="AP87" s="1"/>
      <c r="AQ87" s="1"/>
      <c r="AR87" s="1"/>
      <c r="AS87" s="1"/>
      <c r="AT87" s="1"/>
      <c r="AU87" s="1"/>
      <c r="AV87" s="19"/>
      <c r="AW87" s="40"/>
      <c r="AX87" s="40"/>
      <c r="AY87" s="40"/>
      <c r="AZ87" s="40"/>
      <c r="BA87" s="40"/>
      <c r="BB87" s="40"/>
      <c r="BC87" s="40"/>
      <c r="BD87" s="40"/>
      <c r="BE87" s="41"/>
    </row>
    <row r="88" spans="1:57" x14ac:dyDescent="0.25">
      <c r="A88" s="15" t="s">
        <v>15</v>
      </c>
      <c r="B88" s="20"/>
      <c r="C88" s="20"/>
      <c r="D88" s="20"/>
      <c r="E88" s="20"/>
      <c r="F88" s="20"/>
      <c r="G88" s="20"/>
      <c r="H88" s="20"/>
      <c r="I88" s="20"/>
      <c r="J88" s="21"/>
      <c r="T88" t="s">
        <v>16</v>
      </c>
      <c r="AC88" s="15" t="s">
        <v>15</v>
      </c>
      <c r="AD88" s="32"/>
      <c r="AE88" s="32"/>
      <c r="AF88" s="32"/>
      <c r="AG88" s="32"/>
      <c r="AH88" s="32"/>
      <c r="AI88" s="32"/>
      <c r="AJ88" s="32"/>
      <c r="AK88" s="32"/>
      <c r="AL88" s="33"/>
      <c r="AV88" s="15" t="s">
        <v>15</v>
      </c>
      <c r="AW88" s="34"/>
      <c r="AX88" s="32"/>
      <c r="AY88" s="32"/>
      <c r="AZ88" s="32"/>
      <c r="BA88" s="32"/>
      <c r="BB88" s="32"/>
      <c r="BC88" s="32"/>
      <c r="BD88" s="32"/>
      <c r="BE88" s="33"/>
    </row>
    <row r="89" spans="1:57" x14ac:dyDescent="0.25">
      <c r="A89" s="16" t="s">
        <v>11</v>
      </c>
      <c r="B89" s="17">
        <f>[1]TABLES!B89-[2]TABLES!B89</f>
        <v>75</v>
      </c>
      <c r="C89" s="17">
        <f>[1]TABLES!C89-[2]TABLES!C89</f>
        <v>7</v>
      </c>
      <c r="D89" s="17">
        <f>[1]TABLES!D89-[2]TABLES!D89</f>
        <v>2</v>
      </c>
      <c r="E89" s="17">
        <f>[1]TABLES!E89-[2]TABLES!E89</f>
        <v>4</v>
      </c>
      <c r="F89" s="17">
        <f>[1]TABLES!F89-[2]TABLES!F89</f>
        <v>1</v>
      </c>
      <c r="G89" s="17">
        <f>[1]TABLES!G89-[2]TABLES!G89</f>
        <v>1</v>
      </c>
      <c r="H89" s="17">
        <f>[1]TABLES!H89-[2]TABLES!H89</f>
        <v>6</v>
      </c>
      <c r="I89" s="17">
        <f>[1]TABLES!I89-[2]TABLES!I89</f>
        <v>0</v>
      </c>
      <c r="J89" s="18">
        <f>SUM(B89:I89)</f>
        <v>96</v>
      </c>
      <c r="T89" s="3" t="s">
        <v>11</v>
      </c>
      <c r="U89">
        <v>2500</v>
      </c>
      <c r="V89">
        <v>2000</v>
      </c>
      <c r="W89">
        <v>1500</v>
      </c>
      <c r="X89">
        <v>1000</v>
      </c>
      <c r="Y89">
        <v>800</v>
      </c>
      <c r="Z89">
        <v>600</v>
      </c>
      <c r="AA89">
        <v>0</v>
      </c>
      <c r="AC89" s="16" t="s">
        <v>11</v>
      </c>
      <c r="AD89" s="30">
        <f>[1]TABLES!AD89-[2]TABLES!AD89</f>
        <v>110330</v>
      </c>
      <c r="AE89" s="30">
        <f>[1]TABLES!AE89-[2]TABLES!AE89</f>
        <v>27429</v>
      </c>
      <c r="AF89" s="30">
        <f>[1]TABLES!AF89-[2]TABLES!AF89</f>
        <v>-1058</v>
      </c>
      <c r="AG89" s="30">
        <f>[1]TABLES!AG89-[2]TABLES!AG89</f>
        <v>6750</v>
      </c>
      <c r="AH89" s="30">
        <f>[1]TABLES!AH89-[2]TABLES!AH89</f>
        <v>1900</v>
      </c>
      <c r="AI89" s="30">
        <f>[1]TABLES!AI89-[2]TABLES!AI89</f>
        <v>434</v>
      </c>
      <c r="AJ89" s="30">
        <f>[1]TABLES!AJ89-[2]TABLES!AJ89</f>
        <v>-11166</v>
      </c>
      <c r="AK89" s="30">
        <f>[1]TABLES!AK89-[2]TABLES!AK89</f>
        <v>0</v>
      </c>
      <c r="AL89" s="31">
        <f>SUM(AD89:AK89)</f>
        <v>134619</v>
      </c>
      <c r="AV89" s="16" t="s">
        <v>11</v>
      </c>
      <c r="AW89" s="30">
        <f>[1]TABLES!AW89-[2]TABLES!AW89</f>
        <v>-4061.5789473684208</v>
      </c>
      <c r="AX89" s="30">
        <f>[1]TABLES!AX89-[2]TABLES!AX89</f>
        <v>583.86956521739125</v>
      </c>
      <c r="AY89" s="30">
        <f>[1]TABLES!AY89-[2]TABLES!AY89</f>
        <v>-270.5333333333333</v>
      </c>
      <c r="AZ89" s="30">
        <f>[1]TABLES!AZ89-[2]TABLES!AZ89</f>
        <v>305.55555555555554</v>
      </c>
      <c r="BA89" s="30">
        <f>[1]TABLES!BA89-[2]TABLES!BA89</f>
        <v>91.666666666666629</v>
      </c>
      <c r="BB89" s="30">
        <f>[1]TABLES!BB89-[2]TABLES!BB89</f>
        <v>-33.200000000000045</v>
      </c>
      <c r="BC89" s="30">
        <f>[1]TABLES!BC89-[2]TABLES!BC89</f>
        <v>-620.33333333333337</v>
      </c>
      <c r="BD89" s="30">
        <f>[1]TABLES!BD89-[2]TABLES!BD89</f>
        <v>0</v>
      </c>
      <c r="BE89" s="31">
        <f>[1]TABLES!BE89-[2]TABLES!BE89</f>
        <v>-343.7732824043826</v>
      </c>
    </row>
    <row r="90" spans="1:57" x14ac:dyDescent="0.25">
      <c r="A90" s="16" t="s">
        <v>12</v>
      </c>
      <c r="B90" s="17">
        <f>[1]TABLES!B90-[2]TABLES!B90</f>
        <v>37</v>
      </c>
      <c r="C90" s="17">
        <f>[1]TABLES!C90-[2]TABLES!C90</f>
        <v>8</v>
      </c>
      <c r="D90" s="17">
        <f>[1]TABLES!D90-[2]TABLES!D90</f>
        <v>1</v>
      </c>
      <c r="E90" s="17">
        <f>[1]TABLES!E90-[2]TABLES!E90</f>
        <v>3</v>
      </c>
      <c r="F90" s="17">
        <f>[1]TABLES!F90-[2]TABLES!F90</f>
        <v>3</v>
      </c>
      <c r="G90" s="17">
        <f>[1]TABLES!G90-[2]TABLES!G90</f>
        <v>-1</v>
      </c>
      <c r="H90" s="17">
        <f>[1]TABLES!H90-[2]TABLES!H90</f>
        <v>24</v>
      </c>
      <c r="I90" s="17">
        <f>[1]TABLES!I90-[2]TABLES!I90</f>
        <v>-3</v>
      </c>
      <c r="J90" s="18">
        <f t="shared" ref="J90:J91" si="128">SUM(B90:I90)</f>
        <v>72</v>
      </c>
      <c r="T90" s="3" t="s">
        <v>12</v>
      </c>
      <c r="U90">
        <v>2500</v>
      </c>
      <c r="V90">
        <v>2000</v>
      </c>
      <c r="W90">
        <v>1500</v>
      </c>
      <c r="X90">
        <v>1000</v>
      </c>
      <c r="Y90">
        <v>800</v>
      </c>
      <c r="Z90">
        <v>600</v>
      </c>
      <c r="AA90">
        <v>0</v>
      </c>
      <c r="AC90" s="16" t="s">
        <v>12</v>
      </c>
      <c r="AD90" s="30">
        <f>[1]TABLES!AD90-[2]TABLES!AD90</f>
        <v>51251</v>
      </c>
      <c r="AE90" s="30">
        <f>[1]TABLES!AE90-[2]TABLES!AE90</f>
        <v>21997</v>
      </c>
      <c r="AF90" s="30">
        <f>[1]TABLES!AF90-[2]TABLES!AF90</f>
        <v>9023</v>
      </c>
      <c r="AG90" s="30">
        <f>[1]TABLES!AG90-[2]TABLES!AG90</f>
        <v>5084</v>
      </c>
      <c r="AH90" s="30">
        <f>[1]TABLES!AH90-[2]TABLES!AH90</f>
        <v>4283</v>
      </c>
      <c r="AI90" s="30">
        <f>[1]TABLES!AI90-[2]TABLES!AI90</f>
        <v>-1601</v>
      </c>
      <c r="AJ90" s="30">
        <f>[1]TABLES!AJ90-[2]TABLES!AJ90</f>
        <v>-67746</v>
      </c>
      <c r="AK90" s="30">
        <f>[1]TABLES!AK90-[2]TABLES!AK90</f>
        <v>-1750</v>
      </c>
      <c r="AL90" s="31">
        <f t="shared" ref="AL90:AL91" si="129">SUM(AD90:AK90)</f>
        <v>20541</v>
      </c>
      <c r="AV90" s="16" t="s">
        <v>12</v>
      </c>
      <c r="AW90" s="30">
        <f>[1]TABLES!AW90-[2]TABLES!AW90</f>
        <v>-4583.2222222222226</v>
      </c>
      <c r="AX90" s="30">
        <f>[1]TABLES!AX90-[2]TABLES!AX90</f>
        <v>399.79999999999995</v>
      </c>
      <c r="AY90" s="30">
        <f>[1]TABLES!AY90-[2]TABLES!AY90</f>
        <v>376.15000000000009</v>
      </c>
      <c r="AZ90" s="30">
        <f>[1]TABLES!AZ90-[2]TABLES!AZ90</f>
        <v>189.4545454545455</v>
      </c>
      <c r="BA90" s="30">
        <f>[1]TABLES!BA90-[2]TABLES!BA90</f>
        <v>313.83333333333331</v>
      </c>
      <c r="BB90" s="30">
        <f>[1]TABLES!BB90-[2]TABLES!BB90</f>
        <v>-50.049999999999955</v>
      </c>
      <c r="BC90" s="30">
        <f>[1]TABLES!BC90-[2]TABLES!BC90</f>
        <v>-720.70212765957444</v>
      </c>
      <c r="BD90" s="30">
        <f>[1]TABLES!BD90-[2]TABLES!BD90</f>
        <v>-583.33333333333337</v>
      </c>
      <c r="BE90" s="31">
        <f>[1]TABLES!BE90-[2]TABLES!BE90</f>
        <v>-248.80786516853925</v>
      </c>
    </row>
    <row r="91" spans="1:57" x14ac:dyDescent="0.25">
      <c r="A91" s="16" t="s">
        <v>13</v>
      </c>
      <c r="B91" s="17">
        <f>[1]TABLES!B91-[2]TABLES!B91</f>
        <v>9</v>
      </c>
      <c r="C91" s="17">
        <f>[1]TABLES!C91-[2]TABLES!C91</f>
        <v>1</v>
      </c>
      <c r="D91" s="17">
        <f>[1]TABLES!D91-[2]TABLES!D91</f>
        <v>-1</v>
      </c>
      <c r="E91" s="17">
        <f>[1]TABLES!E91-[2]TABLES!E91</f>
        <v>0</v>
      </c>
      <c r="F91" s="17">
        <f>[1]TABLES!F91-[2]TABLES!F91</f>
        <v>0</v>
      </c>
      <c r="G91" s="17">
        <f>[1]TABLES!G91-[2]TABLES!G91</f>
        <v>0</v>
      </c>
      <c r="H91" s="17">
        <f>[1]TABLES!H91-[2]TABLES!H91</f>
        <v>0</v>
      </c>
      <c r="I91" s="17">
        <f>[1]TABLES!I91-[2]TABLES!I91</f>
        <v>-1</v>
      </c>
      <c r="J91" s="18">
        <f t="shared" si="128"/>
        <v>8</v>
      </c>
      <c r="L91">
        <v>126</v>
      </c>
      <c r="M91">
        <v>44</v>
      </c>
      <c r="N91">
        <v>39</v>
      </c>
      <c r="O91">
        <v>26</v>
      </c>
      <c r="P91">
        <v>20</v>
      </c>
      <c r="Q91">
        <v>26</v>
      </c>
      <c r="R91">
        <v>130</v>
      </c>
      <c r="T91" s="3" t="s">
        <v>13</v>
      </c>
      <c r="U91">
        <v>2500</v>
      </c>
      <c r="V91">
        <v>2000</v>
      </c>
      <c r="W91">
        <v>1500</v>
      </c>
      <c r="X91">
        <v>1000</v>
      </c>
      <c r="Y91">
        <v>800</v>
      </c>
      <c r="Z91">
        <v>600</v>
      </c>
      <c r="AA91">
        <v>0</v>
      </c>
      <c r="AC91" s="16" t="s">
        <v>13</v>
      </c>
      <c r="AD91" s="30">
        <f>[1]TABLES!AD91-[2]TABLES!AD91</f>
        <v>4608</v>
      </c>
      <c r="AE91" s="30">
        <f>[1]TABLES!AE91-[2]TABLES!AE91</f>
        <v>2000</v>
      </c>
      <c r="AF91" s="30">
        <f>[1]TABLES!AF91-[2]TABLES!AF91</f>
        <v>-166</v>
      </c>
      <c r="AG91" s="30">
        <f>[1]TABLES!AG91-[2]TABLES!AG91</f>
        <v>500</v>
      </c>
      <c r="AH91" s="30">
        <f>[1]TABLES!AH91-[2]TABLES!AH91</f>
        <v>0</v>
      </c>
      <c r="AI91" s="30">
        <f>[1]TABLES!AI91-[2]TABLES!AI91</f>
        <v>-50</v>
      </c>
      <c r="AJ91" s="30">
        <f>[1]TABLES!AJ91-[2]TABLES!AJ91</f>
        <v>-6584</v>
      </c>
      <c r="AK91" s="30">
        <f>[1]TABLES!AK91-[2]TABLES!AK91</f>
        <v>-500</v>
      </c>
      <c r="AL91" s="31">
        <f t="shared" si="129"/>
        <v>-192</v>
      </c>
      <c r="AM91" s="6">
        <f>SUM(AL89:AL91)</f>
        <v>154968</v>
      </c>
      <c r="AV91" s="16" t="s">
        <v>13</v>
      </c>
      <c r="AW91" s="30">
        <f>[1]TABLES!AW91-[2]TABLES!AW91</f>
        <v>-3578.3999999999996</v>
      </c>
      <c r="AX91" s="30">
        <f>[1]TABLES!AX91-[2]TABLES!AX91</f>
        <v>2000</v>
      </c>
      <c r="AY91" s="30">
        <f>[1]TABLES!AY91-[2]TABLES!AY91</f>
        <v>667</v>
      </c>
      <c r="AZ91" s="30">
        <f>[1]TABLES!AZ91-[2]TABLES!AZ91</f>
        <v>500</v>
      </c>
      <c r="BA91" s="30">
        <f>[1]TABLES!BA91-[2]TABLES!BA91</f>
        <v>0</v>
      </c>
      <c r="BB91" s="30">
        <f>[1]TABLES!BB91-[2]TABLES!BB91</f>
        <v>-25</v>
      </c>
      <c r="BC91" s="30">
        <f>[1]TABLES!BC91-[2]TABLES!BC91</f>
        <v>-658.4</v>
      </c>
      <c r="BD91" s="30">
        <f>[1]TABLES!BD91-[2]TABLES!BD91</f>
        <v>-500</v>
      </c>
      <c r="BE91" s="31">
        <f>[1]TABLES!BE91-[2]TABLES!BE91</f>
        <v>-543.78981937602612</v>
      </c>
    </row>
    <row r="92" spans="1:57" x14ac:dyDescent="0.25">
      <c r="A92" s="16" t="s">
        <v>14</v>
      </c>
      <c r="B92" s="20">
        <f t="shared" ref="B92:J92" si="130">SUM(B89:B91)</f>
        <v>121</v>
      </c>
      <c r="C92" s="20">
        <f t="shared" si="130"/>
        <v>16</v>
      </c>
      <c r="D92" s="20">
        <f t="shared" si="130"/>
        <v>2</v>
      </c>
      <c r="E92" s="20">
        <f t="shared" si="130"/>
        <v>7</v>
      </c>
      <c r="F92" s="20">
        <f t="shared" si="130"/>
        <v>4</v>
      </c>
      <c r="G92" s="20">
        <f t="shared" si="130"/>
        <v>0</v>
      </c>
      <c r="H92" s="20">
        <f t="shared" si="130"/>
        <v>30</v>
      </c>
      <c r="I92" s="20">
        <f t="shared" si="130"/>
        <v>-4</v>
      </c>
      <c r="J92" s="21">
        <f t="shared" si="130"/>
        <v>176</v>
      </c>
      <c r="L92">
        <f>SUM(B92:H92)</f>
        <v>180</v>
      </c>
      <c r="T92" s="3" t="s">
        <v>17</v>
      </c>
      <c r="U92">
        <v>2500</v>
      </c>
      <c r="V92">
        <v>2000</v>
      </c>
      <c r="W92">
        <v>1500</v>
      </c>
      <c r="X92">
        <v>1000</v>
      </c>
      <c r="Y92">
        <v>800</v>
      </c>
      <c r="Z92">
        <v>600</v>
      </c>
      <c r="AA92">
        <f>SUM(AA89:AA91)</f>
        <v>0</v>
      </c>
      <c r="AC92" s="16" t="s">
        <v>14</v>
      </c>
      <c r="AD92" s="30">
        <f>SUM(AD89:AD91)</f>
        <v>166189</v>
      </c>
      <c r="AE92" s="30">
        <f t="shared" ref="AE92:AL92" si="131">SUM(AE89:AE91)</f>
        <v>51426</v>
      </c>
      <c r="AF92" s="30">
        <f t="shared" si="131"/>
        <v>7799</v>
      </c>
      <c r="AG92" s="30">
        <f t="shared" si="131"/>
        <v>12334</v>
      </c>
      <c r="AH92" s="30">
        <f t="shared" si="131"/>
        <v>6183</v>
      </c>
      <c r="AI92" s="30">
        <f t="shared" si="131"/>
        <v>-1217</v>
      </c>
      <c r="AJ92" s="30">
        <f t="shared" si="131"/>
        <v>-85496</v>
      </c>
      <c r="AK92" s="30">
        <f t="shared" si="131"/>
        <v>-2250</v>
      </c>
      <c r="AL92" s="31">
        <f t="shared" si="131"/>
        <v>154968</v>
      </c>
      <c r="AV92" s="16" t="s">
        <v>32</v>
      </c>
      <c r="AW92" s="30">
        <f>[1]TABLES!AW92-[2]TABLES!AW92</f>
        <v>-4130.636363636364</v>
      </c>
      <c r="AX92" s="30">
        <f>[1]TABLES!AX92-[2]TABLES!AX92</f>
        <v>511.21052631578937</v>
      </c>
      <c r="AY92" s="30">
        <f>[1]TABLES!AY92-[2]TABLES!AY92</f>
        <v>129.70270270270271</v>
      </c>
      <c r="AZ92" s="30">
        <f>[1]TABLES!AZ92-[2]TABLES!AZ92</f>
        <v>254</v>
      </c>
      <c r="BA92" s="30">
        <f>[1]TABLES!BA92-[2]TABLES!BA92</f>
        <v>165.72222222222217</v>
      </c>
      <c r="BB92" s="30">
        <f>[1]TABLES!BB92-[2]TABLES!BB92</f>
        <v>-45.074074074074019</v>
      </c>
      <c r="BC92" s="30">
        <f>[1]TABLES!BC92-[2]TABLES!BC92</f>
        <v>-700.78688524590166</v>
      </c>
      <c r="BD92" s="30">
        <f>[1]TABLES!BD92-[2]TABLES!BD92</f>
        <v>-562.5</v>
      </c>
      <c r="BE92" s="31">
        <f>[1]TABLES!BE92-[2]TABLES!BE92</f>
        <v>-239.32795518207286</v>
      </c>
    </row>
    <row r="93" spans="1:57" x14ac:dyDescent="0.25">
      <c r="A93" s="16"/>
      <c r="B93" s="20"/>
      <c r="C93" s="20"/>
      <c r="D93" s="20"/>
      <c r="E93" s="20"/>
      <c r="F93" s="20"/>
      <c r="G93" s="20"/>
      <c r="H93" s="20"/>
      <c r="I93" s="20"/>
      <c r="J93" s="21"/>
      <c r="T93" s="3"/>
      <c r="AC93" s="16"/>
      <c r="AD93" s="32"/>
      <c r="AE93" s="32"/>
      <c r="AF93" s="32"/>
      <c r="AG93" s="32"/>
      <c r="AH93" s="32"/>
      <c r="AI93" s="32"/>
      <c r="AJ93" s="32"/>
      <c r="AK93" s="32"/>
      <c r="AL93" s="33"/>
      <c r="AV93" s="16"/>
      <c r="AW93" s="34"/>
      <c r="AX93" s="34"/>
      <c r="AY93" s="34"/>
      <c r="AZ93" s="34"/>
      <c r="BA93" s="34"/>
      <c r="BB93" s="34"/>
      <c r="BC93" s="34"/>
      <c r="BD93" s="34"/>
      <c r="BE93" s="35"/>
    </row>
    <row r="94" spans="1:57" x14ac:dyDescent="0.25">
      <c r="A94" s="15" t="s">
        <v>18</v>
      </c>
      <c r="B94" s="20"/>
      <c r="C94" s="20"/>
      <c r="D94" s="20"/>
      <c r="E94" s="20"/>
      <c r="F94" s="20"/>
      <c r="G94" s="20"/>
      <c r="H94" s="20"/>
      <c r="I94" s="20"/>
      <c r="J94" s="21"/>
      <c r="T94" t="s">
        <v>18</v>
      </c>
      <c r="AC94" s="15" t="s">
        <v>18</v>
      </c>
      <c r="AD94" s="32"/>
      <c r="AE94" s="32"/>
      <c r="AF94" s="32"/>
      <c r="AG94" s="32"/>
      <c r="AH94" s="32"/>
      <c r="AI94" s="32"/>
      <c r="AJ94" s="32"/>
      <c r="AK94" s="32"/>
      <c r="AL94" s="33"/>
      <c r="AV94" s="15" t="s">
        <v>18</v>
      </c>
      <c r="AW94" s="34"/>
      <c r="AX94" s="32"/>
      <c r="AY94" s="32"/>
      <c r="AZ94" s="32"/>
      <c r="BA94" s="32"/>
      <c r="BB94" s="32"/>
      <c r="BC94" s="32"/>
      <c r="BD94" s="32"/>
      <c r="BE94" s="33"/>
    </row>
    <row r="95" spans="1:57" x14ac:dyDescent="0.25">
      <c r="A95" s="16" t="s">
        <v>11</v>
      </c>
      <c r="B95" s="17">
        <f>[1]TABLES!B95-[2]TABLES!B95</f>
        <v>40</v>
      </c>
      <c r="C95" s="17">
        <f>[1]TABLES!C95-[2]TABLES!C95</f>
        <v>6</v>
      </c>
      <c r="D95" s="17">
        <f>[1]TABLES!D95-[2]TABLES!D95</f>
        <v>3</v>
      </c>
      <c r="E95" s="17">
        <f>[1]TABLES!E95-[2]TABLES!E95</f>
        <v>6</v>
      </c>
      <c r="F95" s="17">
        <f>[1]TABLES!F95-[2]TABLES!F95</f>
        <v>4</v>
      </c>
      <c r="G95" s="17">
        <f>[1]TABLES!G95-[2]TABLES!G95</f>
        <v>2</v>
      </c>
      <c r="H95" s="17">
        <f>[1]TABLES!H95-[2]TABLES!H95</f>
        <v>8</v>
      </c>
      <c r="I95" s="17">
        <f>[1]TABLES!I95-[2]TABLES!I95</f>
        <v>-1</v>
      </c>
      <c r="J95" s="18">
        <f>SUM(B95:I95)</f>
        <v>68</v>
      </c>
      <c r="T95" s="3" t="s">
        <v>11</v>
      </c>
      <c r="U95">
        <f>800+2500</f>
        <v>3300</v>
      </c>
      <c r="V95">
        <f>800+2000</f>
        <v>2800</v>
      </c>
      <c r="W95">
        <f>800+1500</f>
        <v>2300</v>
      </c>
      <c r="X95">
        <f>800+1000</f>
        <v>1800</v>
      </c>
      <c r="Y95">
        <f>800+800</f>
        <v>1600</v>
      </c>
      <c r="Z95">
        <f>800+600</f>
        <v>1400</v>
      </c>
      <c r="AA95">
        <v>800</v>
      </c>
      <c r="AC95" s="16" t="s">
        <v>11</v>
      </c>
      <c r="AD95" s="30">
        <f>[1]TABLES!AD95-[2]TABLES!AD95</f>
        <v>-12776</v>
      </c>
      <c r="AE95" s="30">
        <f>[1]TABLES!AE95-[2]TABLES!AE95</f>
        <v>8839</v>
      </c>
      <c r="AF95" s="30">
        <f>[1]TABLES!AF95-[2]TABLES!AF95</f>
        <v>13296</v>
      </c>
      <c r="AG95" s="30">
        <f>[1]TABLES!AG95-[2]TABLES!AG95</f>
        <v>19116</v>
      </c>
      <c r="AH95" s="30">
        <f>[1]TABLES!AH95-[2]TABLES!AH95</f>
        <v>11067</v>
      </c>
      <c r="AI95" s="30">
        <f>[1]TABLES!AI95-[2]TABLES!AI95</f>
        <v>10850</v>
      </c>
      <c r="AJ95" s="30">
        <f>[1]TABLES!AJ95-[2]TABLES!AJ95</f>
        <v>8500</v>
      </c>
      <c r="AK95" s="30">
        <f>[1]TABLES!AK95-[2]TABLES!AK95</f>
        <v>-500</v>
      </c>
      <c r="AL95" s="31">
        <f>SUM(AD95:AK95)</f>
        <v>58392</v>
      </c>
      <c r="AV95" s="16" t="s">
        <v>11</v>
      </c>
      <c r="AW95" s="30">
        <f>[1]TABLES!AW95-[2]TABLES!AW95</f>
        <v>-3912.864864864865</v>
      </c>
      <c r="AX95" s="30">
        <f>[1]TABLES!AX95-[2]TABLES!AX95</f>
        <v>-274.51724137931024</v>
      </c>
      <c r="AY95" s="30">
        <f>[1]TABLES!AY95-[2]TABLES!AY95</f>
        <v>355.33333333333326</v>
      </c>
      <c r="AZ95" s="30">
        <f>[1]TABLES!AZ95-[2]TABLES!AZ95</f>
        <v>1039.5</v>
      </c>
      <c r="BA95" s="30">
        <f>[1]TABLES!BA95-[2]TABLES!BA95</f>
        <v>933.4</v>
      </c>
      <c r="BB95" s="30">
        <f>[1]TABLES!BB95-[2]TABLES!BB95</f>
        <v>670.83333333333337</v>
      </c>
      <c r="BC95" s="30">
        <f>[1]TABLES!BC95-[2]TABLES!BC95</f>
        <v>65.625</v>
      </c>
      <c r="BD95" s="30">
        <f>[1]TABLES!BD95-[2]TABLES!BD95</f>
        <v>-500</v>
      </c>
      <c r="BE95" s="31">
        <f>[1]TABLES!BE95-[2]TABLES!BE95</f>
        <v>-709.8081824279011</v>
      </c>
    </row>
    <row r="96" spans="1:57" x14ac:dyDescent="0.25">
      <c r="A96" s="16" t="s">
        <v>12</v>
      </c>
      <c r="B96" s="17">
        <f>[1]TABLES!B96-[2]TABLES!B96</f>
        <v>53</v>
      </c>
      <c r="C96" s="17">
        <f>[1]TABLES!C96-[2]TABLES!C96</f>
        <v>3</v>
      </c>
      <c r="D96" s="17">
        <f>[1]TABLES!D96-[2]TABLES!D96</f>
        <v>5</v>
      </c>
      <c r="E96" s="17">
        <f>[1]TABLES!E96-[2]TABLES!E96</f>
        <v>4</v>
      </c>
      <c r="F96" s="17">
        <f>[1]TABLES!F96-[2]TABLES!F96</f>
        <v>5</v>
      </c>
      <c r="G96" s="17">
        <f>[1]TABLES!G96-[2]TABLES!G96</f>
        <v>3</v>
      </c>
      <c r="H96" s="17">
        <f>[1]TABLES!H96-[2]TABLES!H96</f>
        <v>30</v>
      </c>
      <c r="I96" s="17">
        <f>[1]TABLES!I96-[2]TABLES!I96</f>
        <v>-12</v>
      </c>
      <c r="J96" s="18">
        <f t="shared" ref="J96:J97" si="132">SUM(B96:I96)</f>
        <v>91</v>
      </c>
      <c r="T96" s="3" t="s">
        <v>12</v>
      </c>
      <c r="U96">
        <f t="shared" ref="U96:U97" si="133">800+2500</f>
        <v>3300</v>
      </c>
      <c r="V96">
        <f t="shared" ref="V96:V97" si="134">800+2000</f>
        <v>2800</v>
      </c>
      <c r="W96">
        <f t="shared" ref="W96:W97" si="135">800+1500</f>
        <v>2300</v>
      </c>
      <c r="X96">
        <f t="shared" ref="X96:X97" si="136">800+1000</f>
        <v>1800</v>
      </c>
      <c r="Y96">
        <f t="shared" ref="Y96:Y97" si="137">800+800</f>
        <v>1600</v>
      </c>
      <c r="Z96">
        <f t="shared" ref="Z96:Z97" si="138">800+600</f>
        <v>1400</v>
      </c>
      <c r="AA96">
        <v>800</v>
      </c>
      <c r="AC96" s="16" t="s">
        <v>12</v>
      </c>
      <c r="AD96" s="30">
        <f>[1]TABLES!AD96-[2]TABLES!AD96</f>
        <v>39910</v>
      </c>
      <c r="AE96" s="30">
        <f>[1]TABLES!AE96-[2]TABLES!AE96</f>
        <v>-15161</v>
      </c>
      <c r="AF96" s="30">
        <f>[1]TABLES!AF96-[2]TABLES!AF96</f>
        <v>31653</v>
      </c>
      <c r="AG96" s="30">
        <f>[1]TABLES!AG96-[2]TABLES!AG96</f>
        <v>10343</v>
      </c>
      <c r="AH96" s="30">
        <f>[1]TABLES!AH96-[2]TABLES!AH96</f>
        <v>23717</v>
      </c>
      <c r="AI96" s="30">
        <f>[1]TABLES!AI96-[2]TABLES!AI96</f>
        <v>35617</v>
      </c>
      <c r="AJ96" s="30">
        <f>[1]TABLES!AJ96-[2]TABLES!AJ96</f>
        <v>38007</v>
      </c>
      <c r="AK96" s="30">
        <f>[1]TABLES!AK96-[2]TABLES!AK96</f>
        <v>-7750</v>
      </c>
      <c r="AL96" s="31">
        <f t="shared" ref="AL96:AL97" si="139">SUM(AD96:AK96)</f>
        <v>156336</v>
      </c>
      <c r="AV96" s="16" t="s">
        <v>12</v>
      </c>
      <c r="AW96" s="30">
        <f>[1]TABLES!AW96-[2]TABLES!AW96</f>
        <v>-4218.4375</v>
      </c>
      <c r="AX96" s="30">
        <f>[1]TABLES!AX96-[2]TABLES!AX96</f>
        <v>-560.97619047619037</v>
      </c>
      <c r="AY96" s="30">
        <f>[1]TABLES!AY96-[2]TABLES!AY96</f>
        <v>629.78125</v>
      </c>
      <c r="AZ96" s="30">
        <f>[1]TABLES!AZ96-[2]TABLES!AZ96</f>
        <v>174.61111111111109</v>
      </c>
      <c r="BA96" s="30">
        <f>[1]TABLES!BA96-[2]TABLES!BA96</f>
        <v>873.16666666666663</v>
      </c>
      <c r="BB96" s="30">
        <f>[1]TABLES!BB96-[2]TABLES!BB96</f>
        <v>698.15555555555557</v>
      </c>
      <c r="BC96" s="30">
        <f>[1]TABLES!BC96-[2]TABLES!BC96</f>
        <v>58.362499999999955</v>
      </c>
      <c r="BD96" s="30">
        <f>[1]TABLES!BD96-[2]TABLES!BD96</f>
        <v>-645.83333333333337</v>
      </c>
      <c r="BE96" s="31">
        <f>[1]TABLES!BE96-[2]TABLES!BE96</f>
        <v>23.204022865001889</v>
      </c>
    </row>
    <row r="97" spans="1:57" x14ac:dyDescent="0.25">
      <c r="A97" s="16" t="s">
        <v>13</v>
      </c>
      <c r="B97" s="17">
        <f>[1]TABLES!B97-[2]TABLES!B97</f>
        <v>3</v>
      </c>
      <c r="C97" s="17">
        <f>[1]TABLES!C97-[2]TABLES!C97</f>
        <v>0</v>
      </c>
      <c r="D97" s="17">
        <f>[1]TABLES!D97-[2]TABLES!D97</f>
        <v>0</v>
      </c>
      <c r="E97" s="17">
        <f>[1]TABLES!E97-[2]TABLES!E97</f>
        <v>0</v>
      </c>
      <c r="F97" s="17">
        <f>[1]TABLES!F97-[2]TABLES!F97</f>
        <v>0</v>
      </c>
      <c r="G97" s="17">
        <f>[1]TABLES!G97-[2]TABLES!G97</f>
        <v>1</v>
      </c>
      <c r="H97" s="17">
        <f>[1]TABLES!H97-[2]TABLES!H97</f>
        <v>5</v>
      </c>
      <c r="I97" s="17">
        <f>[1]TABLES!I97-[2]TABLES!I97</f>
        <v>-1</v>
      </c>
      <c r="J97" s="18">
        <f t="shared" si="132"/>
        <v>8</v>
      </c>
      <c r="L97">
        <v>165</v>
      </c>
      <c r="M97">
        <v>81</v>
      </c>
      <c r="N97">
        <v>59</v>
      </c>
      <c r="O97">
        <v>35</v>
      </c>
      <c r="P97">
        <v>33</v>
      </c>
      <c r="Q97">
        <v>69</v>
      </c>
      <c r="R97">
        <v>274</v>
      </c>
      <c r="T97" s="3" t="s">
        <v>13</v>
      </c>
      <c r="U97">
        <f t="shared" si="133"/>
        <v>3300</v>
      </c>
      <c r="V97">
        <f t="shared" si="134"/>
        <v>2800</v>
      </c>
      <c r="W97">
        <f t="shared" si="135"/>
        <v>2300</v>
      </c>
      <c r="X97">
        <f t="shared" si="136"/>
        <v>1800</v>
      </c>
      <c r="Y97">
        <f t="shared" si="137"/>
        <v>1600</v>
      </c>
      <c r="Z97">
        <f t="shared" si="138"/>
        <v>1400</v>
      </c>
      <c r="AA97">
        <v>800</v>
      </c>
      <c r="AC97" s="16" t="s">
        <v>13</v>
      </c>
      <c r="AD97" s="30">
        <f>[1]TABLES!AD97-[2]TABLES!AD97</f>
        <v>-13361</v>
      </c>
      <c r="AE97" s="30">
        <f>[1]TABLES!AE97-[2]TABLES!AE97</f>
        <v>-1546</v>
      </c>
      <c r="AF97" s="30">
        <f>[1]TABLES!AF97-[2]TABLES!AF97</f>
        <v>9884</v>
      </c>
      <c r="AG97" s="30">
        <f>[1]TABLES!AG97-[2]TABLES!AG97</f>
        <v>1300</v>
      </c>
      <c r="AH97" s="30">
        <f>[1]TABLES!AH97-[2]TABLES!AH97</f>
        <v>0</v>
      </c>
      <c r="AI97" s="30">
        <f>[1]TABLES!AI97-[2]TABLES!AI97</f>
        <v>5150</v>
      </c>
      <c r="AJ97" s="30">
        <f>[1]TABLES!AJ97-[2]TABLES!AJ97</f>
        <v>6466</v>
      </c>
      <c r="AK97" s="30">
        <f>[1]TABLES!AK97-[2]TABLES!AK97</f>
        <v>-500</v>
      </c>
      <c r="AL97" s="31">
        <f t="shared" si="139"/>
        <v>7393</v>
      </c>
      <c r="AM97" s="6">
        <f>SUM(AL95:AL97)</f>
        <v>222121</v>
      </c>
      <c r="AV97" s="16" t="s">
        <v>13</v>
      </c>
      <c r="AW97" s="30">
        <f>[1]TABLES!AW97-[2]TABLES!AW97</f>
        <v>-3876.833333333333</v>
      </c>
      <c r="AX97" s="30">
        <f>[1]TABLES!AX97-[2]TABLES!AX97</f>
        <v>-515.33333333333348</v>
      </c>
      <c r="AY97" s="30">
        <f>[1]TABLES!AY97-[2]TABLES!AY97</f>
        <v>1647.3333333333335</v>
      </c>
      <c r="AZ97" s="30">
        <f>[1]TABLES!AZ97-[2]TABLES!AZ97</f>
        <v>1300</v>
      </c>
      <c r="BA97" s="30">
        <f>[1]TABLES!BA97-[2]TABLES!BA97</f>
        <v>0</v>
      </c>
      <c r="BB97" s="30">
        <f>[1]TABLES!BB97-[2]TABLES!BB97</f>
        <v>750</v>
      </c>
      <c r="BC97" s="30">
        <f>[1]TABLES!BC97-[2]TABLES!BC97</f>
        <v>224.18181818181813</v>
      </c>
      <c r="BD97" s="30">
        <f>[1]TABLES!BD97-[2]TABLES!BD97</f>
        <v>-500</v>
      </c>
      <c r="BE97" s="31">
        <f>[1]TABLES!BE97-[2]TABLES!BE97</f>
        <v>-218.83739837398389</v>
      </c>
    </row>
    <row r="98" spans="1:57" x14ac:dyDescent="0.25">
      <c r="A98" s="16" t="s">
        <v>14</v>
      </c>
      <c r="B98" s="20">
        <f t="shared" ref="B98:J98" si="140">SUM(B95:B97)</f>
        <v>96</v>
      </c>
      <c r="C98" s="20">
        <f t="shared" si="140"/>
        <v>9</v>
      </c>
      <c r="D98" s="20">
        <f t="shared" si="140"/>
        <v>8</v>
      </c>
      <c r="E98" s="20">
        <f t="shared" si="140"/>
        <v>10</v>
      </c>
      <c r="F98" s="20">
        <f t="shared" si="140"/>
        <v>9</v>
      </c>
      <c r="G98" s="20">
        <f t="shared" si="140"/>
        <v>6</v>
      </c>
      <c r="H98" s="20">
        <f t="shared" si="140"/>
        <v>43</v>
      </c>
      <c r="I98" s="20">
        <f t="shared" si="140"/>
        <v>-14</v>
      </c>
      <c r="J98" s="21">
        <f t="shared" si="140"/>
        <v>167</v>
      </c>
      <c r="L98">
        <f>SUM(B98:H98)</f>
        <v>181</v>
      </c>
      <c r="T98" s="3" t="s">
        <v>19</v>
      </c>
      <c r="U98">
        <v>2500</v>
      </c>
      <c r="V98">
        <v>2000</v>
      </c>
      <c r="W98">
        <v>1500</v>
      </c>
      <c r="X98">
        <v>1000</v>
      </c>
      <c r="Y98">
        <v>800</v>
      </c>
      <c r="Z98">
        <v>600</v>
      </c>
      <c r="AA98">
        <v>0</v>
      </c>
      <c r="AC98" s="16" t="s">
        <v>14</v>
      </c>
      <c r="AD98" s="30">
        <f>SUM(AD95:AD97)</f>
        <v>13773</v>
      </c>
      <c r="AE98" s="30">
        <f t="shared" ref="AE98:AL98" si="141">SUM(AE95:AE97)</f>
        <v>-7868</v>
      </c>
      <c r="AF98" s="30">
        <f t="shared" si="141"/>
        <v>54833</v>
      </c>
      <c r="AG98" s="30">
        <f t="shared" si="141"/>
        <v>30759</v>
      </c>
      <c r="AH98" s="30">
        <f t="shared" si="141"/>
        <v>34784</v>
      </c>
      <c r="AI98" s="30">
        <f t="shared" si="141"/>
        <v>51617</v>
      </c>
      <c r="AJ98" s="30">
        <f t="shared" si="141"/>
        <v>52973</v>
      </c>
      <c r="AK98" s="30">
        <f t="shared" si="141"/>
        <v>-8750</v>
      </c>
      <c r="AL98" s="31">
        <f t="shared" si="141"/>
        <v>222121</v>
      </c>
      <c r="AV98" s="16" t="s">
        <v>32</v>
      </c>
      <c r="AW98" s="30">
        <f>[1]TABLES!AW98-[2]TABLES!AW98</f>
        <v>-4040.3599999999997</v>
      </c>
      <c r="AX98" s="30">
        <f>[1]TABLES!AX98-[2]TABLES!AX98</f>
        <v>-446.86486486486501</v>
      </c>
      <c r="AY98" s="30">
        <f>[1]TABLES!AY98-[2]TABLES!AY98</f>
        <v>650.58928571428578</v>
      </c>
      <c r="AZ98" s="30">
        <f>[1]TABLES!AZ98-[2]TABLES!AZ98</f>
        <v>472.55555555555566</v>
      </c>
      <c r="BA98" s="30">
        <f>[1]TABLES!BA98-[2]TABLES!BA98</f>
        <v>886.26086956521738</v>
      </c>
      <c r="BB98" s="30">
        <f>[1]TABLES!BB98-[2]TABLES!BB98</f>
        <v>697.04838709677415</v>
      </c>
      <c r="BC98" s="30">
        <f>[1]TABLES!BC98-[2]TABLES!BC98</f>
        <v>65.62897526501763</v>
      </c>
      <c r="BD98" s="30">
        <f>[1]TABLES!BD98-[2]TABLES!BD98</f>
        <v>-625</v>
      </c>
      <c r="BE98" s="31">
        <f>[1]TABLES!BE98-[2]TABLES!BE98</f>
        <v>-131.96019260365279</v>
      </c>
    </row>
    <row r="99" spans="1:57" x14ac:dyDescent="0.25">
      <c r="A99" s="16"/>
      <c r="B99" s="20"/>
      <c r="C99" s="20"/>
      <c r="D99" s="20"/>
      <c r="E99" s="20"/>
      <c r="F99" s="20"/>
      <c r="G99" s="20"/>
      <c r="H99" s="20"/>
      <c r="I99" s="20"/>
      <c r="J99" s="21"/>
      <c r="T99" s="3"/>
      <c r="AC99" s="16"/>
      <c r="AD99" s="32"/>
      <c r="AE99" s="32"/>
      <c r="AF99" s="32"/>
      <c r="AG99" s="32"/>
      <c r="AH99" s="32"/>
      <c r="AI99" s="32"/>
      <c r="AJ99" s="32"/>
      <c r="AK99" s="32"/>
      <c r="AL99" s="33"/>
      <c r="AV99" s="16"/>
      <c r="AW99" s="34"/>
      <c r="AX99" s="34"/>
      <c r="AY99" s="34"/>
      <c r="AZ99" s="34"/>
      <c r="BA99" s="34"/>
      <c r="BB99" s="34"/>
      <c r="BC99" s="34"/>
      <c r="BD99" s="34"/>
      <c r="BE99" s="35"/>
    </row>
    <row r="100" spans="1:57" x14ac:dyDescent="0.25">
      <c r="A100" s="15" t="s">
        <v>20</v>
      </c>
      <c r="B100" s="20"/>
      <c r="C100" s="20"/>
      <c r="D100" s="20"/>
      <c r="E100" s="20"/>
      <c r="F100" s="20"/>
      <c r="G100" s="20"/>
      <c r="H100" s="20"/>
      <c r="I100" s="20"/>
      <c r="J100" s="21"/>
      <c r="T100" t="s">
        <v>20</v>
      </c>
      <c r="AC100" s="15" t="s">
        <v>20</v>
      </c>
      <c r="AD100" s="32"/>
      <c r="AE100" s="32"/>
      <c r="AF100" s="32"/>
      <c r="AG100" s="32"/>
      <c r="AH100" s="32"/>
      <c r="AI100" s="32"/>
      <c r="AJ100" s="32"/>
      <c r="AK100" s="32"/>
      <c r="AL100" s="33"/>
      <c r="AV100" s="15" t="s">
        <v>20</v>
      </c>
      <c r="AW100" s="34"/>
      <c r="AX100" s="32"/>
      <c r="AY100" s="32"/>
      <c r="AZ100" s="32"/>
      <c r="BA100" s="32"/>
      <c r="BB100" s="32"/>
      <c r="BC100" s="32"/>
      <c r="BD100" s="32"/>
      <c r="BE100" s="33"/>
    </row>
    <row r="101" spans="1:57" x14ac:dyDescent="0.25">
      <c r="A101" s="16" t="s">
        <v>11</v>
      </c>
      <c r="B101" s="17">
        <f>[1]TABLES!B101-[2]TABLES!B101</f>
        <v>11</v>
      </c>
      <c r="C101" s="17">
        <f>[1]TABLES!C101-[2]TABLES!C101</f>
        <v>2</v>
      </c>
      <c r="D101" s="17">
        <f>[1]TABLES!D101-[2]TABLES!D101</f>
        <v>3</v>
      </c>
      <c r="E101" s="17">
        <f>[1]TABLES!E101-[2]TABLES!E101</f>
        <v>1</v>
      </c>
      <c r="F101" s="17">
        <f>[1]TABLES!F101-[2]TABLES!F101</f>
        <v>0</v>
      </c>
      <c r="G101" s="17">
        <f>[1]TABLES!G101-[2]TABLES!G101</f>
        <v>2</v>
      </c>
      <c r="H101" s="17">
        <f>[1]TABLES!H101-[2]TABLES!H101</f>
        <v>1</v>
      </c>
      <c r="I101" s="17">
        <f>[1]TABLES!I101-[2]TABLES!I101</f>
        <v>0</v>
      </c>
      <c r="J101" s="18">
        <f>SUM(B101:I101)</f>
        <v>20</v>
      </c>
      <c r="T101" s="3" t="s">
        <v>11</v>
      </c>
      <c r="U101">
        <f>1000+2500</f>
        <v>3500</v>
      </c>
      <c r="V101">
        <f>1000+2000</f>
        <v>3000</v>
      </c>
      <c r="W101">
        <f>1000+1500</f>
        <v>2500</v>
      </c>
      <c r="X101">
        <f>1000+1000</f>
        <v>2000</v>
      </c>
      <c r="Y101">
        <f>1000+800</f>
        <v>1800</v>
      </c>
      <c r="Z101">
        <f>1000+600</f>
        <v>1600</v>
      </c>
      <c r="AA101">
        <v>1000</v>
      </c>
      <c r="AC101" s="16" t="s">
        <v>11</v>
      </c>
      <c r="AD101" s="30">
        <f>[1]TABLES!AD101-[2]TABLES!AD101</f>
        <v>-32298</v>
      </c>
      <c r="AE101" s="30">
        <f>[1]TABLES!AE101-[2]TABLES!AE101</f>
        <v>-42619</v>
      </c>
      <c r="AF101" s="30">
        <f>[1]TABLES!AF101-[2]TABLES!AF101</f>
        <v>-1274</v>
      </c>
      <c r="AG101" s="30">
        <f>[1]TABLES!AG101-[2]TABLES!AG101</f>
        <v>13834</v>
      </c>
      <c r="AH101" s="30">
        <f>[1]TABLES!AH101-[2]TABLES!AH101</f>
        <v>6667</v>
      </c>
      <c r="AI101" s="30">
        <f>[1]TABLES!AI101-[2]TABLES!AI101</f>
        <v>7950</v>
      </c>
      <c r="AJ101" s="30">
        <f>[1]TABLES!AJ101-[2]TABLES!AJ101</f>
        <v>5000</v>
      </c>
      <c r="AK101" s="30">
        <f>[1]TABLES!AK101-[2]TABLES!AK101</f>
        <v>0</v>
      </c>
      <c r="AL101" s="31">
        <f>SUM(AD101:AK101)</f>
        <v>-42740</v>
      </c>
      <c r="AV101" s="16" t="s">
        <v>11</v>
      </c>
      <c r="AW101" s="30">
        <f>[1]TABLES!AW101-[2]TABLES!AW101</f>
        <v>-4719.8666666666668</v>
      </c>
      <c r="AX101" s="30">
        <f>[1]TABLES!AX101-[2]TABLES!AX101</f>
        <v>-4419.909090909091</v>
      </c>
      <c r="AY101" s="30">
        <f>[1]TABLES!AY101-[2]TABLES!AY101</f>
        <v>-2193.5</v>
      </c>
      <c r="AZ101" s="30">
        <f>[1]TABLES!AZ101-[2]TABLES!AZ101</f>
        <v>1314.8888888888889</v>
      </c>
      <c r="BA101" s="30">
        <f>[1]TABLES!BA101-[2]TABLES!BA101</f>
        <v>1333.4</v>
      </c>
      <c r="BB101" s="30">
        <f>[1]TABLES!BB101-[2]TABLES!BB101</f>
        <v>950</v>
      </c>
      <c r="BC101" s="30">
        <f>[1]TABLES!BC101-[2]TABLES!BC101</f>
        <v>222.22222222222217</v>
      </c>
      <c r="BD101" s="30">
        <f>[1]TABLES!BD101-[2]TABLES!BD101</f>
        <v>0</v>
      </c>
      <c r="BE101" s="31">
        <f>[1]TABLES!BE101-[2]TABLES!BE101</f>
        <v>-1347.1230056613485</v>
      </c>
    </row>
    <row r="102" spans="1:57" x14ac:dyDescent="0.25">
      <c r="A102" s="16" t="s">
        <v>12</v>
      </c>
      <c r="B102" s="17">
        <f>[1]TABLES!B102-[2]TABLES!B102</f>
        <v>25</v>
      </c>
      <c r="C102" s="17">
        <f>[1]TABLES!C102-[2]TABLES!C102</f>
        <v>2</v>
      </c>
      <c r="D102" s="17">
        <f>[1]TABLES!D102-[2]TABLES!D102</f>
        <v>0</v>
      </c>
      <c r="E102" s="17">
        <f>[1]TABLES!E102-[2]TABLES!E102</f>
        <v>0</v>
      </c>
      <c r="F102" s="17">
        <f>[1]TABLES!F102-[2]TABLES!F102</f>
        <v>4</v>
      </c>
      <c r="G102" s="17">
        <f>[1]TABLES!G102-[2]TABLES!G102</f>
        <v>2</v>
      </c>
      <c r="H102" s="17">
        <f>[1]TABLES!H102-[2]TABLES!H102</f>
        <v>20</v>
      </c>
      <c r="I102" s="17">
        <f>[1]TABLES!I102-[2]TABLES!I102</f>
        <v>-5</v>
      </c>
      <c r="J102" s="18">
        <f t="shared" ref="J102:J103" si="142">SUM(B102:I102)</f>
        <v>48</v>
      </c>
      <c r="T102" s="3" t="s">
        <v>12</v>
      </c>
      <c r="U102">
        <f t="shared" ref="U102:U103" si="143">1000+2500</f>
        <v>3500</v>
      </c>
      <c r="V102">
        <f t="shared" ref="V102:V103" si="144">1000+2000</f>
        <v>3000</v>
      </c>
      <c r="W102">
        <f t="shared" ref="W102:W103" si="145">1000+1500</f>
        <v>2500</v>
      </c>
      <c r="X102">
        <f t="shared" ref="X102:X103" si="146">1000+1000</f>
        <v>2000</v>
      </c>
      <c r="Y102">
        <f t="shared" ref="Y102:Y103" si="147">1000+800</f>
        <v>1800</v>
      </c>
      <c r="Z102">
        <f t="shared" ref="Z102:Z103" si="148">1000+600</f>
        <v>1600</v>
      </c>
      <c r="AA102">
        <v>1000</v>
      </c>
      <c r="AC102" s="16" t="s">
        <v>12</v>
      </c>
      <c r="AD102" s="30">
        <f>[1]TABLES!AD102-[2]TABLES!AD102</f>
        <v>-47204</v>
      </c>
      <c r="AE102" s="30">
        <f>[1]TABLES!AE102-[2]TABLES!AE102</f>
        <v>-48724</v>
      </c>
      <c r="AF102" s="30">
        <f>[1]TABLES!AF102-[2]TABLES!AF102</f>
        <v>-9635</v>
      </c>
      <c r="AG102" s="30">
        <f>[1]TABLES!AG102-[2]TABLES!AG102</f>
        <v>22501</v>
      </c>
      <c r="AH102" s="30">
        <f>[1]TABLES!AH102-[2]TABLES!AH102</f>
        <v>15600</v>
      </c>
      <c r="AI102" s="30">
        <f>[1]TABLES!AI102-[2]TABLES!AI102</f>
        <v>23534</v>
      </c>
      <c r="AJ102" s="30">
        <f>[1]TABLES!AJ102-[2]TABLES!AJ102</f>
        <v>75751</v>
      </c>
      <c r="AK102" s="30">
        <f>[1]TABLES!AK102-[2]TABLES!AK102</f>
        <v>-3250</v>
      </c>
      <c r="AL102" s="31">
        <f t="shared" ref="AL102:AL103" si="149">SUM(AD102:AK102)</f>
        <v>28573</v>
      </c>
      <c r="AV102" s="16" t="s">
        <v>12</v>
      </c>
      <c r="AW102" s="30">
        <f>[1]TABLES!AW102-[2]TABLES!AW102</f>
        <v>-4490.1333333333332</v>
      </c>
      <c r="AX102" s="30">
        <f>[1]TABLES!AX102-[2]TABLES!AX102</f>
        <v>-2379.304347826087</v>
      </c>
      <c r="AY102" s="30">
        <f>[1]TABLES!AY102-[2]TABLES!AY102</f>
        <v>-370.57692307692287</v>
      </c>
      <c r="AZ102" s="30">
        <f>[1]TABLES!AZ102-[2]TABLES!AZ102</f>
        <v>1184.2631578947369</v>
      </c>
      <c r="BA102" s="30">
        <f>[1]TABLES!BA102-[2]TABLES!BA102</f>
        <v>1050</v>
      </c>
      <c r="BB102" s="30">
        <f>[1]TABLES!BB102-[2]TABLES!BB102</f>
        <v>813.36</v>
      </c>
      <c r="BC102" s="30">
        <f>[1]TABLES!BC102-[2]TABLES!BC102</f>
        <v>244.52192982456143</v>
      </c>
      <c r="BD102" s="30">
        <f>[1]TABLES!BD102-[2]TABLES!BD102</f>
        <v>-650</v>
      </c>
      <c r="BE102" s="31">
        <f>[1]TABLES!BE102-[2]TABLES!BE102</f>
        <v>-140.20540381948149</v>
      </c>
    </row>
    <row r="103" spans="1:57" x14ac:dyDescent="0.25">
      <c r="A103" s="16" t="s">
        <v>13</v>
      </c>
      <c r="B103" s="17">
        <f>[1]TABLES!B103-[2]TABLES!B103</f>
        <v>4</v>
      </c>
      <c r="C103" s="17">
        <f>[1]TABLES!C103-[2]TABLES!C103</f>
        <v>0</v>
      </c>
      <c r="D103" s="17">
        <f>[1]TABLES!D103-[2]TABLES!D103</f>
        <v>0</v>
      </c>
      <c r="E103" s="17">
        <f>[1]TABLES!E103-[2]TABLES!E103</f>
        <v>0</v>
      </c>
      <c r="F103" s="17">
        <f>[1]TABLES!F103-[2]TABLES!F103</f>
        <v>0</v>
      </c>
      <c r="G103" s="17">
        <f>[1]TABLES!G103-[2]TABLES!G103</f>
        <v>2</v>
      </c>
      <c r="H103" s="17">
        <f>[1]TABLES!H103-[2]TABLES!H103</f>
        <v>2</v>
      </c>
      <c r="I103" s="17">
        <f>[1]TABLES!I103-[2]TABLES!I103</f>
        <v>-2</v>
      </c>
      <c r="J103" s="18">
        <f t="shared" si="142"/>
        <v>6</v>
      </c>
      <c r="L103">
        <v>83</v>
      </c>
      <c r="M103">
        <v>43</v>
      </c>
      <c r="N103">
        <v>33</v>
      </c>
      <c r="O103">
        <v>28</v>
      </c>
      <c r="P103">
        <v>17</v>
      </c>
      <c r="Q103">
        <v>36</v>
      </c>
      <c r="R103">
        <v>233</v>
      </c>
      <c r="T103" s="3" t="s">
        <v>13</v>
      </c>
      <c r="U103">
        <f t="shared" si="143"/>
        <v>3500</v>
      </c>
      <c r="V103">
        <f t="shared" si="144"/>
        <v>3000</v>
      </c>
      <c r="W103">
        <f t="shared" si="145"/>
        <v>2500</v>
      </c>
      <c r="X103">
        <f t="shared" si="146"/>
        <v>2000</v>
      </c>
      <c r="Y103">
        <f t="shared" si="147"/>
        <v>1800</v>
      </c>
      <c r="Z103">
        <f t="shared" si="148"/>
        <v>1600</v>
      </c>
      <c r="AA103">
        <v>1000</v>
      </c>
      <c r="AC103" s="16" t="s">
        <v>13</v>
      </c>
      <c r="AD103" s="30">
        <f>[1]TABLES!AD103-[2]TABLES!AD103</f>
        <v>-1287</v>
      </c>
      <c r="AE103" s="30">
        <f>[1]TABLES!AE103-[2]TABLES!AE103</f>
        <v>-6138</v>
      </c>
      <c r="AF103" s="30">
        <f>[1]TABLES!AF103-[2]TABLES!AF103</f>
        <v>-10392</v>
      </c>
      <c r="AG103" s="30">
        <f>[1]TABLES!AG103-[2]TABLES!AG103</f>
        <v>1000</v>
      </c>
      <c r="AH103" s="30">
        <f>[1]TABLES!AH103-[2]TABLES!AH103</f>
        <v>1600</v>
      </c>
      <c r="AI103" s="30">
        <f>[1]TABLES!AI103-[2]TABLES!AI103</f>
        <v>5750</v>
      </c>
      <c r="AJ103" s="30">
        <f>[1]TABLES!AJ103-[2]TABLES!AJ103</f>
        <v>6084</v>
      </c>
      <c r="AK103" s="30">
        <f>[1]TABLES!AK103-[2]TABLES!AK103</f>
        <v>-1000</v>
      </c>
      <c r="AL103" s="31">
        <f t="shared" si="149"/>
        <v>-4383</v>
      </c>
      <c r="AM103" s="6">
        <f>SUM(AL101:AL103)</f>
        <v>-18550</v>
      </c>
      <c r="AV103" s="16" t="s">
        <v>13</v>
      </c>
      <c r="AW103" s="30">
        <f>[1]TABLES!AW103-[2]TABLES!AW103</f>
        <v>-5095.6666666666661</v>
      </c>
      <c r="AX103" s="30">
        <f>[1]TABLES!AX103-[2]TABLES!AX103</f>
        <v>-876.85714285714266</v>
      </c>
      <c r="AY103" s="30">
        <f>[1]TABLES!AY103-[2]TABLES!AY103</f>
        <v>-3464</v>
      </c>
      <c r="AZ103" s="30">
        <f>[1]TABLES!AZ103-[2]TABLES!AZ103</f>
        <v>1000</v>
      </c>
      <c r="BA103" s="30">
        <f>[1]TABLES!BA103-[2]TABLES!BA103</f>
        <v>800</v>
      </c>
      <c r="BB103" s="30">
        <f>[1]TABLES!BB103-[2]TABLES!BB103</f>
        <v>850</v>
      </c>
      <c r="BC103" s="30">
        <f>[1]TABLES!BC103-[2]TABLES!BC103</f>
        <v>291.71428571428567</v>
      </c>
      <c r="BD103" s="30">
        <f>[1]TABLES!BD103-[2]TABLES!BD103</f>
        <v>-500</v>
      </c>
      <c r="BE103" s="31">
        <f>[1]TABLES!BE103-[2]TABLES!BE103</f>
        <v>-470.59442508710777</v>
      </c>
    </row>
    <row r="104" spans="1:57" x14ac:dyDescent="0.25">
      <c r="A104" s="16" t="s">
        <v>14</v>
      </c>
      <c r="B104" s="20">
        <f t="shared" ref="B104:J104" si="150">SUM(B101:B103)</f>
        <v>40</v>
      </c>
      <c r="C104" s="20">
        <f t="shared" si="150"/>
        <v>4</v>
      </c>
      <c r="D104" s="20">
        <f t="shared" si="150"/>
        <v>3</v>
      </c>
      <c r="E104" s="20">
        <f t="shared" si="150"/>
        <v>1</v>
      </c>
      <c r="F104" s="20">
        <f t="shared" si="150"/>
        <v>4</v>
      </c>
      <c r="G104" s="20">
        <f t="shared" si="150"/>
        <v>6</v>
      </c>
      <c r="H104" s="20">
        <f t="shared" si="150"/>
        <v>23</v>
      </c>
      <c r="I104" s="20">
        <f t="shared" si="150"/>
        <v>-7</v>
      </c>
      <c r="J104" s="21">
        <f t="shared" si="150"/>
        <v>74</v>
      </c>
      <c r="L104">
        <f>SUM(B104:H104)</f>
        <v>81</v>
      </c>
      <c r="T104" s="3" t="s">
        <v>19</v>
      </c>
      <c r="U104">
        <v>2500</v>
      </c>
      <c r="V104">
        <v>2000</v>
      </c>
      <c r="W104">
        <v>1500</v>
      </c>
      <c r="X104">
        <v>1000</v>
      </c>
      <c r="Y104">
        <v>800</v>
      </c>
      <c r="Z104">
        <v>600</v>
      </c>
      <c r="AA104">
        <v>0</v>
      </c>
      <c r="AC104" s="16" t="s">
        <v>14</v>
      </c>
      <c r="AD104" s="30">
        <f>SUM(AD101:AD103)</f>
        <v>-80789</v>
      </c>
      <c r="AE104" s="30">
        <f t="shared" ref="AE104:AL104" si="151">SUM(AE101:AE103)</f>
        <v>-97481</v>
      </c>
      <c r="AF104" s="30">
        <f t="shared" si="151"/>
        <v>-21301</v>
      </c>
      <c r="AG104" s="30">
        <f t="shared" si="151"/>
        <v>37335</v>
      </c>
      <c r="AH104" s="30">
        <f t="shared" si="151"/>
        <v>23867</v>
      </c>
      <c r="AI104" s="30">
        <f t="shared" si="151"/>
        <v>37234</v>
      </c>
      <c r="AJ104" s="30">
        <f t="shared" si="151"/>
        <v>86835</v>
      </c>
      <c r="AK104" s="30">
        <f t="shared" si="151"/>
        <v>-4250</v>
      </c>
      <c r="AL104" s="31">
        <f t="shared" si="151"/>
        <v>-18550</v>
      </c>
      <c r="AV104" s="16" t="s">
        <v>32</v>
      </c>
      <c r="AW104" s="30">
        <f>[1]TABLES!AW104-[2]TABLES!AW104</f>
        <v>-4599.770833333333</v>
      </c>
      <c r="AX104" s="30">
        <f>[1]TABLES!AX104-[2]TABLES!AX104</f>
        <v>-2670.2682926829266</v>
      </c>
      <c r="AY104" s="30">
        <f>[1]TABLES!AY104-[2]TABLES!AY104</f>
        <v>-872.75757575757598</v>
      </c>
      <c r="AZ104" s="30">
        <f>[1]TABLES!AZ104-[2]TABLES!AZ104</f>
        <v>1218.4482758620688</v>
      </c>
      <c r="BA104" s="30">
        <f>[1]TABLES!BA104-[2]TABLES!BA104</f>
        <v>1111.1333333333332</v>
      </c>
      <c r="BB104" s="30">
        <f>[1]TABLES!BB104-[2]TABLES!BB104</f>
        <v>837.39393939393938</v>
      </c>
      <c r="BC104" s="30">
        <f>[1]TABLES!BC104-[2]TABLES!BC104</f>
        <v>245.51923076923072</v>
      </c>
      <c r="BD104" s="30">
        <f>[1]TABLES!BD104-[2]TABLES!BD104</f>
        <v>-607.14285714285711</v>
      </c>
      <c r="BE104" s="31">
        <f>[1]TABLES!BE104-[2]TABLES!BE104</f>
        <v>-325.82021936099204</v>
      </c>
    </row>
    <row r="105" spans="1:57" x14ac:dyDescent="0.25">
      <c r="A105" s="16"/>
      <c r="B105" s="20"/>
      <c r="C105" s="20"/>
      <c r="D105" s="20"/>
      <c r="E105" s="20"/>
      <c r="F105" s="20"/>
      <c r="G105" s="20"/>
      <c r="H105" s="20"/>
      <c r="I105" s="20"/>
      <c r="J105" s="21"/>
      <c r="T105" s="3"/>
      <c r="AC105" s="16"/>
      <c r="AD105" s="32"/>
      <c r="AE105" s="32"/>
      <c r="AF105" s="32"/>
      <c r="AG105" s="32"/>
      <c r="AH105" s="32"/>
      <c r="AI105" s="32"/>
      <c r="AJ105" s="32"/>
      <c r="AK105" s="32"/>
      <c r="AL105" s="33"/>
      <c r="AV105" s="16"/>
      <c r="AW105" s="34"/>
      <c r="AX105" s="34"/>
      <c r="AY105" s="34"/>
      <c r="AZ105" s="34"/>
      <c r="BA105" s="34"/>
      <c r="BB105" s="34"/>
      <c r="BC105" s="34"/>
      <c r="BD105" s="34"/>
      <c r="BE105" s="35"/>
    </row>
    <row r="106" spans="1:57" x14ac:dyDescent="0.25">
      <c r="A106" s="15" t="s">
        <v>21</v>
      </c>
      <c r="B106" s="20"/>
      <c r="C106" s="20"/>
      <c r="D106" s="20"/>
      <c r="E106" s="20"/>
      <c r="F106" s="20"/>
      <c r="G106" s="20"/>
      <c r="H106" s="20"/>
      <c r="I106" s="20"/>
      <c r="J106" s="21"/>
      <c r="T106" t="s">
        <v>21</v>
      </c>
      <c r="AC106" s="15" t="s">
        <v>21</v>
      </c>
      <c r="AD106" s="32"/>
      <c r="AE106" s="32"/>
      <c r="AF106" s="32"/>
      <c r="AG106" s="32"/>
      <c r="AH106" s="32"/>
      <c r="AI106" s="32"/>
      <c r="AJ106" s="32"/>
      <c r="AK106" s="32"/>
      <c r="AL106" s="33"/>
      <c r="AV106" s="15" t="s">
        <v>21</v>
      </c>
      <c r="AW106" s="34"/>
      <c r="AX106" s="32"/>
      <c r="AY106" s="32"/>
      <c r="AZ106" s="32"/>
      <c r="BA106" s="32"/>
      <c r="BB106" s="32"/>
      <c r="BC106" s="32"/>
      <c r="BD106" s="32"/>
      <c r="BE106" s="33"/>
    </row>
    <row r="107" spans="1:57" x14ac:dyDescent="0.25">
      <c r="A107" s="16" t="s">
        <v>11</v>
      </c>
      <c r="B107" s="17">
        <f>[1]TABLES!B107-[2]TABLES!B107</f>
        <v>2</v>
      </c>
      <c r="C107" s="17">
        <f>[1]TABLES!C107-[2]TABLES!C107</f>
        <v>0</v>
      </c>
      <c r="D107" s="17">
        <f>[1]TABLES!D107-[2]TABLES!D107</f>
        <v>0</v>
      </c>
      <c r="E107" s="17">
        <f>[1]TABLES!E107-[2]TABLES!E107</f>
        <v>0</v>
      </c>
      <c r="F107" s="17">
        <f>[1]TABLES!F107-[2]TABLES!F107</f>
        <v>0</v>
      </c>
      <c r="G107" s="17">
        <f>[1]TABLES!G107-[2]TABLES!G107</f>
        <v>0</v>
      </c>
      <c r="H107" s="17">
        <f>[1]TABLES!H107-[2]TABLES!H107</f>
        <v>2</v>
      </c>
      <c r="I107" s="17">
        <f>[1]TABLES!I107-[2]TABLES!I107</f>
        <v>0</v>
      </c>
      <c r="J107" s="18">
        <f>SUM(B107:I107)</f>
        <v>4</v>
      </c>
      <c r="T107" s="3" t="s">
        <v>11</v>
      </c>
      <c r="U107">
        <f>2000+2500</f>
        <v>4500</v>
      </c>
      <c r="V107">
        <f>2000+2000</f>
        <v>4000</v>
      </c>
      <c r="W107">
        <f>2000+1500</f>
        <v>3500</v>
      </c>
      <c r="X107">
        <f>2000+1000</f>
        <v>3000</v>
      </c>
      <c r="Y107">
        <f>2000+800</f>
        <v>2800</v>
      </c>
      <c r="Z107">
        <f>2000+600</f>
        <v>2600</v>
      </c>
      <c r="AA107">
        <v>2000</v>
      </c>
      <c r="AC107" s="16" t="s">
        <v>11</v>
      </c>
      <c r="AD107" s="30">
        <f>[1]TABLES!AD107-[2]TABLES!AD107</f>
        <v>713</v>
      </c>
      <c r="AE107" s="30">
        <f>[1]TABLES!AE107-[2]TABLES!AE107</f>
        <v>-5349</v>
      </c>
      <c r="AF107" s="30">
        <f>[1]TABLES!AF107-[2]TABLES!AF107</f>
        <v>-4946</v>
      </c>
      <c r="AG107" s="30">
        <f>[1]TABLES!AG107-[2]TABLES!AG107</f>
        <v>1750</v>
      </c>
      <c r="AH107" s="30">
        <f>[1]TABLES!AH107-[2]TABLES!AH107</f>
        <v>0</v>
      </c>
      <c r="AI107" s="30">
        <f>[1]TABLES!AI107-[2]TABLES!AI107</f>
        <v>0</v>
      </c>
      <c r="AJ107" s="30">
        <f>[1]TABLES!AJ107-[2]TABLES!AJ107</f>
        <v>3750</v>
      </c>
      <c r="AK107" s="30">
        <f>[1]TABLES!AK107-[2]TABLES!AK107</f>
        <v>0</v>
      </c>
      <c r="AL107" s="31">
        <f>SUM(AD107:AK107)</f>
        <v>-4082</v>
      </c>
      <c r="AV107" s="16" t="s">
        <v>11</v>
      </c>
      <c r="AW107" s="30">
        <f>[1]TABLES!AW107-[2]TABLES!AW107</f>
        <v>-1657.3999999999996</v>
      </c>
      <c r="AX107" s="30">
        <f>[1]TABLES!AX107-[2]TABLES!AX107</f>
        <v>-1783</v>
      </c>
      <c r="AY107" s="30">
        <f>[1]TABLES!AY107-[2]TABLES!AY107</f>
        <v>-4946</v>
      </c>
      <c r="AZ107" s="30">
        <f>[1]TABLES!AZ107-[2]TABLES!AZ107</f>
        <v>1750</v>
      </c>
      <c r="BA107" s="30">
        <f>[1]TABLES!BA107-[2]TABLES!BA107</f>
        <v>0</v>
      </c>
      <c r="BB107" s="30">
        <f>[1]TABLES!BB107-[2]TABLES!BB107</f>
        <v>0</v>
      </c>
      <c r="BC107" s="30">
        <f>[1]TABLES!BC107-[2]TABLES!BC107</f>
        <v>-41.666666666666742</v>
      </c>
      <c r="BD107" s="30">
        <f>[1]TABLES!BD107-[2]TABLES!BD107</f>
        <v>0</v>
      </c>
      <c r="BE107" s="31">
        <f>[1]TABLES!BE107-[2]TABLES!BE107</f>
        <v>-1080.125</v>
      </c>
    </row>
    <row r="108" spans="1:57" x14ac:dyDescent="0.25">
      <c r="A108" s="16" t="s">
        <v>12</v>
      </c>
      <c r="B108" s="17">
        <f>[1]TABLES!B108-[2]TABLES!B108</f>
        <v>5</v>
      </c>
      <c r="C108" s="17">
        <f>[1]TABLES!C108-[2]TABLES!C108</f>
        <v>1</v>
      </c>
      <c r="D108" s="17">
        <f>[1]TABLES!D108-[2]TABLES!D108</f>
        <v>1</v>
      </c>
      <c r="E108" s="17">
        <f>[1]TABLES!E108-[2]TABLES!E108</f>
        <v>0</v>
      </c>
      <c r="F108" s="17">
        <f>[1]TABLES!F108-[2]TABLES!F108</f>
        <v>4</v>
      </c>
      <c r="G108" s="17">
        <f>[1]TABLES!G108-[2]TABLES!G108</f>
        <v>0</v>
      </c>
      <c r="H108" s="17">
        <f>[1]TABLES!H108-[2]TABLES!H108</f>
        <v>18</v>
      </c>
      <c r="I108" s="17">
        <f>[1]TABLES!I108-[2]TABLES!I108</f>
        <v>-24</v>
      </c>
      <c r="J108" s="18">
        <f t="shared" ref="J108:J109" si="152">SUM(B108:I108)</f>
        <v>5</v>
      </c>
      <c r="T108" s="3" t="s">
        <v>12</v>
      </c>
      <c r="U108">
        <f t="shared" ref="U108:U109" si="153">2000+2500</f>
        <v>4500</v>
      </c>
      <c r="V108">
        <f t="shared" ref="V108:V109" si="154">2000+2000</f>
        <v>4000</v>
      </c>
      <c r="W108">
        <f t="shared" ref="W108:W109" si="155">2000+1500</f>
        <v>3500</v>
      </c>
      <c r="X108">
        <f t="shared" ref="X108:X109" si="156">2000+1000</f>
        <v>3000</v>
      </c>
      <c r="Y108">
        <f t="shared" ref="Y108:Y109" si="157">2000+800</f>
        <v>2800</v>
      </c>
      <c r="Z108">
        <f t="shared" ref="Z108:Z109" si="158">2000+600</f>
        <v>2600</v>
      </c>
      <c r="AA108">
        <v>2000</v>
      </c>
      <c r="AC108" s="16" t="s">
        <v>12</v>
      </c>
      <c r="AD108" s="30">
        <f>[1]TABLES!AD108-[2]TABLES!AD108</f>
        <v>880</v>
      </c>
      <c r="AE108" s="30">
        <f>[1]TABLES!AE108-[2]TABLES!AE108</f>
        <v>-40794</v>
      </c>
      <c r="AF108" s="30">
        <f>[1]TABLES!AF108-[2]TABLES!AF108</f>
        <v>22468</v>
      </c>
      <c r="AG108" s="30">
        <f>[1]TABLES!AG108-[2]TABLES!AG108</f>
        <v>7104</v>
      </c>
      <c r="AH108" s="30">
        <f>[1]TABLES!AH108-[2]TABLES!AH108</f>
        <v>27500</v>
      </c>
      <c r="AI108" s="30">
        <f>[1]TABLES!AI108-[2]TABLES!AI108</f>
        <v>8150</v>
      </c>
      <c r="AJ108" s="30">
        <f>[1]TABLES!AJ108-[2]TABLES!AJ108</f>
        <v>-8750</v>
      </c>
      <c r="AK108" s="30">
        <f>[1]TABLES!AK108-[2]TABLES!AK108</f>
        <v>-55750</v>
      </c>
      <c r="AL108" s="31">
        <f t="shared" ref="AL108:AL109" si="159">SUM(AD108:AK108)</f>
        <v>-39192</v>
      </c>
      <c r="AV108" s="16" t="s">
        <v>12</v>
      </c>
      <c r="AW108" s="30">
        <f>[1]TABLES!AW108-[2]TABLES!AW108</f>
        <v>-697.4193548387093</v>
      </c>
      <c r="AX108" s="30">
        <f>[1]TABLES!AX108-[2]TABLES!AX108</f>
        <v>-1317.4705882352937</v>
      </c>
      <c r="AY108" s="30">
        <f>[1]TABLES!AY108-[2]TABLES!AY108</f>
        <v>824.695652173913</v>
      </c>
      <c r="AZ108" s="30">
        <f>[1]TABLES!AZ108-[2]TABLES!AZ108</f>
        <v>322.90909090909099</v>
      </c>
      <c r="BA108" s="30">
        <f>[1]TABLES!BA108-[2]TABLES!BA108</f>
        <v>776.19047619047615</v>
      </c>
      <c r="BB108" s="30">
        <f>[1]TABLES!BB108-[2]TABLES!BB108</f>
        <v>428.94736842105249</v>
      </c>
      <c r="BC108" s="30">
        <f>[1]TABLES!BC108-[2]TABLES!BC108</f>
        <v>-147.68976897689754</v>
      </c>
      <c r="BD108" s="30">
        <f>[1]TABLES!BD108-[2]TABLES!BD108</f>
        <v>-2322.9166666666665</v>
      </c>
      <c r="BE108" s="31">
        <f>[1]TABLES!BE108-[2]TABLES!BE108</f>
        <v>-108.55164974729678</v>
      </c>
    </row>
    <row r="109" spans="1:57" x14ac:dyDescent="0.25">
      <c r="A109" s="16" t="s">
        <v>13</v>
      </c>
      <c r="B109" s="17">
        <f>[1]TABLES!B109-[2]TABLES!B109</f>
        <v>0</v>
      </c>
      <c r="C109" s="17">
        <f>[1]TABLES!C109-[2]TABLES!C109</f>
        <v>0</v>
      </c>
      <c r="D109" s="17">
        <f>[1]TABLES!D109-[2]TABLES!D109</f>
        <v>0</v>
      </c>
      <c r="E109" s="17">
        <f>[1]TABLES!E109-[2]TABLES!E109</f>
        <v>0</v>
      </c>
      <c r="F109" s="17">
        <f>[1]TABLES!F109-[2]TABLES!F109</f>
        <v>0</v>
      </c>
      <c r="G109" s="17">
        <f>[1]TABLES!G109-[2]TABLES!G109</f>
        <v>0</v>
      </c>
      <c r="H109" s="17">
        <f>[1]TABLES!H109-[2]TABLES!H109</f>
        <v>0</v>
      </c>
      <c r="I109" s="17">
        <f>[1]TABLES!I109-[2]TABLES!I109</f>
        <v>-3</v>
      </c>
      <c r="J109" s="18">
        <f t="shared" si="152"/>
        <v>-3</v>
      </c>
      <c r="L109">
        <v>52</v>
      </c>
      <c r="M109">
        <v>39</v>
      </c>
      <c r="N109">
        <v>26</v>
      </c>
      <c r="O109">
        <v>24</v>
      </c>
      <c r="P109">
        <v>26</v>
      </c>
      <c r="Q109">
        <v>23</v>
      </c>
      <c r="R109">
        <v>286</v>
      </c>
      <c r="T109" s="3" t="s">
        <v>13</v>
      </c>
      <c r="U109">
        <f t="shared" si="153"/>
        <v>4500</v>
      </c>
      <c r="V109">
        <f t="shared" si="154"/>
        <v>4000</v>
      </c>
      <c r="W109">
        <f t="shared" si="155"/>
        <v>3500</v>
      </c>
      <c r="X109">
        <f t="shared" si="156"/>
        <v>3000</v>
      </c>
      <c r="Y109">
        <f t="shared" si="157"/>
        <v>2800</v>
      </c>
      <c r="Z109">
        <f t="shared" si="158"/>
        <v>2600</v>
      </c>
      <c r="AA109">
        <v>2000</v>
      </c>
      <c r="AC109" s="16" t="s">
        <v>13</v>
      </c>
      <c r="AD109" s="30">
        <f>[1]TABLES!AD109-[2]TABLES!AD109</f>
        <v>-20125</v>
      </c>
      <c r="AE109" s="30">
        <f>[1]TABLES!AE109-[2]TABLES!AE109</f>
        <v>1500</v>
      </c>
      <c r="AF109" s="30">
        <f>[1]TABLES!AF109-[2]TABLES!AF109</f>
        <v>4750</v>
      </c>
      <c r="AG109" s="30">
        <f>[1]TABLES!AG109-[2]TABLES!AG109</f>
        <v>500</v>
      </c>
      <c r="AH109" s="30">
        <f>[1]TABLES!AH109-[2]TABLES!AH109</f>
        <v>3100</v>
      </c>
      <c r="AI109" s="30">
        <f>[1]TABLES!AI109-[2]TABLES!AI109</f>
        <v>2300</v>
      </c>
      <c r="AJ109" s="30">
        <f>[1]TABLES!AJ109-[2]TABLES!AJ109</f>
        <v>-1750</v>
      </c>
      <c r="AK109" s="30">
        <f>[1]TABLES!AK109-[2]TABLES!AK109</f>
        <v>-5500</v>
      </c>
      <c r="AL109" s="31">
        <f t="shared" si="159"/>
        <v>-15225</v>
      </c>
      <c r="AM109" s="6">
        <f>SUM(AL107:AL109)</f>
        <v>-58499</v>
      </c>
      <c r="AV109" s="16" t="s">
        <v>13</v>
      </c>
      <c r="AW109" s="30">
        <f>[1]TABLES!AW109-[2]TABLES!AW109</f>
        <v>-2515.625</v>
      </c>
      <c r="AX109" s="30">
        <f>[1]TABLES!AX109-[2]TABLES!AX109</f>
        <v>1500</v>
      </c>
      <c r="AY109" s="30">
        <f>[1]TABLES!AY109-[2]TABLES!AY109</f>
        <v>2375</v>
      </c>
      <c r="AZ109" s="30">
        <f>[1]TABLES!AZ109-[2]TABLES!AZ109</f>
        <v>500</v>
      </c>
      <c r="BA109" s="30">
        <f>[1]TABLES!BA109-[2]TABLES!BA109</f>
        <v>1550</v>
      </c>
      <c r="BB109" s="30">
        <f>[1]TABLES!BB109-[2]TABLES!BB109</f>
        <v>766.66666666666674</v>
      </c>
      <c r="BC109" s="30">
        <f>[1]TABLES!BC109-[2]TABLES!BC109</f>
        <v>-64.814814814814781</v>
      </c>
      <c r="BD109" s="30">
        <f>[1]TABLES!BD109-[2]TABLES!BD109</f>
        <v>-1833.3333333333333</v>
      </c>
      <c r="BE109" s="31">
        <f>[1]TABLES!BE109-[2]TABLES!BE109</f>
        <v>-153.62669245647976</v>
      </c>
    </row>
    <row r="110" spans="1:57" x14ac:dyDescent="0.25">
      <c r="A110" s="16" t="s">
        <v>14</v>
      </c>
      <c r="B110" s="20">
        <f t="shared" ref="B110:J110" si="160">SUM(B107:B109)</f>
        <v>7</v>
      </c>
      <c r="C110" s="20">
        <f t="shared" si="160"/>
        <v>1</v>
      </c>
      <c r="D110" s="20">
        <f t="shared" si="160"/>
        <v>1</v>
      </c>
      <c r="E110" s="20">
        <f t="shared" si="160"/>
        <v>0</v>
      </c>
      <c r="F110" s="20">
        <f t="shared" si="160"/>
        <v>4</v>
      </c>
      <c r="G110" s="20">
        <f t="shared" si="160"/>
        <v>0</v>
      </c>
      <c r="H110" s="20">
        <f t="shared" si="160"/>
        <v>20</v>
      </c>
      <c r="I110" s="20">
        <f t="shared" si="160"/>
        <v>-27</v>
      </c>
      <c r="J110" s="21">
        <f t="shared" si="160"/>
        <v>6</v>
      </c>
      <c r="L110">
        <f>SUM(B110:H110)</f>
        <v>33</v>
      </c>
      <c r="T110" s="3" t="s">
        <v>19</v>
      </c>
      <c r="U110">
        <v>2500</v>
      </c>
      <c r="V110">
        <v>2000</v>
      </c>
      <c r="W110">
        <v>1500</v>
      </c>
      <c r="X110">
        <v>1000</v>
      </c>
      <c r="Y110">
        <v>800</v>
      </c>
      <c r="Z110">
        <v>600</v>
      </c>
      <c r="AA110">
        <v>0</v>
      </c>
      <c r="AC110" s="16" t="s">
        <v>14</v>
      </c>
      <c r="AD110" s="30">
        <f>SUM(AD107:AD109)</f>
        <v>-18532</v>
      </c>
      <c r="AE110" s="30">
        <f t="shared" ref="AE110:AL110" si="161">SUM(AE107:AE109)</f>
        <v>-44643</v>
      </c>
      <c r="AF110" s="30">
        <f t="shared" si="161"/>
        <v>22272</v>
      </c>
      <c r="AG110" s="30">
        <f t="shared" si="161"/>
        <v>9354</v>
      </c>
      <c r="AH110" s="30">
        <f t="shared" si="161"/>
        <v>30600</v>
      </c>
      <c r="AI110" s="30">
        <f t="shared" si="161"/>
        <v>10450</v>
      </c>
      <c r="AJ110" s="30">
        <f t="shared" si="161"/>
        <v>-6750</v>
      </c>
      <c r="AK110" s="30">
        <f t="shared" si="161"/>
        <v>-61250</v>
      </c>
      <c r="AL110" s="31">
        <f t="shared" si="161"/>
        <v>-58499</v>
      </c>
      <c r="AV110" s="16" t="s">
        <v>32</v>
      </c>
      <c r="AW110" s="30">
        <f>[1]TABLES!AW110-[2]TABLES!AW110</f>
        <v>-1137.090909090909</v>
      </c>
      <c r="AX110" s="30">
        <f>[1]TABLES!AX110-[2]TABLES!AX110</f>
        <v>-1280.0789473684208</v>
      </c>
      <c r="AY110" s="30">
        <f>[1]TABLES!AY110-[2]TABLES!AY110</f>
        <v>722</v>
      </c>
      <c r="AZ110" s="30">
        <f>[1]TABLES!AZ110-[2]TABLES!AZ110</f>
        <v>389.75</v>
      </c>
      <c r="BA110" s="30">
        <f>[1]TABLES!BA110-[2]TABLES!BA110</f>
        <v>843.47826086956525</v>
      </c>
      <c r="BB110" s="30">
        <f>[1]TABLES!BB110-[2]TABLES!BB110</f>
        <v>475</v>
      </c>
      <c r="BC110" s="30">
        <f>[1]TABLES!BC110-[2]TABLES!BC110</f>
        <v>-139.13690476190459</v>
      </c>
      <c r="BD110" s="30">
        <f>[1]TABLES!BD110-[2]TABLES!BD110</f>
        <v>-2268.5185185185187</v>
      </c>
      <c r="BE110" s="31">
        <f>[1]TABLES!BE110-[2]TABLES!BE110</f>
        <v>-136.75638990638981</v>
      </c>
    </row>
    <row r="111" spans="1:57" x14ac:dyDescent="0.25">
      <c r="A111" s="16"/>
      <c r="B111" s="20"/>
      <c r="C111" s="20"/>
      <c r="D111" s="20"/>
      <c r="E111" s="20"/>
      <c r="F111" s="20"/>
      <c r="G111" s="20"/>
      <c r="H111" s="20"/>
      <c r="I111" s="20"/>
      <c r="J111" s="21"/>
      <c r="T111" s="3"/>
      <c r="AC111" s="16"/>
      <c r="AD111" s="32"/>
      <c r="AE111" s="32"/>
      <c r="AF111" s="32"/>
      <c r="AG111" s="32"/>
      <c r="AH111" s="32"/>
      <c r="AI111" s="32"/>
      <c r="AJ111" s="32"/>
      <c r="AK111" s="32"/>
      <c r="AL111" s="33"/>
      <c r="AV111" s="16"/>
      <c r="AW111" s="34"/>
      <c r="AX111" s="32"/>
      <c r="AY111" s="32"/>
      <c r="AZ111" s="32"/>
      <c r="BA111" s="32"/>
      <c r="BB111" s="32"/>
      <c r="BC111" s="32"/>
      <c r="BD111" s="32"/>
      <c r="BE111" s="33"/>
    </row>
    <row r="112" spans="1:57" x14ac:dyDescent="0.25">
      <c r="A112" s="22" t="s">
        <v>22</v>
      </c>
      <c r="B112" s="20"/>
      <c r="C112" s="20"/>
      <c r="D112" s="20"/>
      <c r="E112" s="20"/>
      <c r="F112" s="20"/>
      <c r="G112" s="20"/>
      <c r="H112" s="20"/>
      <c r="I112" s="20"/>
      <c r="J112" s="21"/>
      <c r="T112" s="3"/>
      <c r="AC112" s="22" t="s">
        <v>22</v>
      </c>
      <c r="AD112" s="34"/>
      <c r="AE112" s="34"/>
      <c r="AF112" s="34"/>
      <c r="AG112" s="34"/>
      <c r="AH112" s="34"/>
      <c r="AI112" s="34"/>
      <c r="AJ112" s="34"/>
      <c r="AK112" s="34"/>
      <c r="AL112" s="35"/>
      <c r="AV112" s="22" t="s">
        <v>22</v>
      </c>
      <c r="AW112" s="20"/>
      <c r="AX112" s="20"/>
      <c r="AY112" s="20"/>
      <c r="AZ112" s="20"/>
      <c r="BA112" s="20"/>
      <c r="BB112" s="20"/>
      <c r="BC112" s="20"/>
      <c r="BD112" s="20"/>
      <c r="BE112" s="21"/>
    </row>
    <row r="113" spans="1:57" x14ac:dyDescent="0.25">
      <c r="A113" s="16" t="s">
        <v>11</v>
      </c>
      <c r="B113" s="17">
        <f t="shared" ref="B113:J113" si="162">B83+B89+B95+B101+B107</f>
        <v>127</v>
      </c>
      <c r="C113" s="17">
        <f t="shared" si="162"/>
        <v>0</v>
      </c>
      <c r="D113" s="17">
        <f t="shared" si="162"/>
        <v>0</v>
      </c>
      <c r="E113" s="17">
        <f t="shared" si="162"/>
        <v>5</v>
      </c>
      <c r="F113" s="17">
        <f t="shared" si="162"/>
        <v>0</v>
      </c>
      <c r="G113" s="17">
        <f t="shared" si="162"/>
        <v>1</v>
      </c>
      <c r="H113" s="17">
        <f t="shared" si="162"/>
        <v>-3</v>
      </c>
      <c r="I113" s="17">
        <f t="shared" si="162"/>
        <v>-1</v>
      </c>
      <c r="J113" s="18">
        <f t="shared" si="162"/>
        <v>129</v>
      </c>
      <c r="T113" s="3"/>
      <c r="AC113" s="16" t="s">
        <v>11</v>
      </c>
      <c r="AD113" s="34">
        <f>AD83+AD89+AD95+AD101+AD107</f>
        <v>65469</v>
      </c>
      <c r="AE113" s="34">
        <f t="shared" ref="AE113:AL113" si="163">AE83+AE89+AE95+AE101+AE107</f>
        <v>-16941</v>
      </c>
      <c r="AF113" s="34">
        <f t="shared" si="163"/>
        <v>1685</v>
      </c>
      <c r="AG113" s="34">
        <f t="shared" si="163"/>
        <v>37034</v>
      </c>
      <c r="AH113" s="34">
        <f t="shared" si="163"/>
        <v>16301</v>
      </c>
      <c r="AI113" s="34">
        <f t="shared" si="163"/>
        <v>16734</v>
      </c>
      <c r="AJ113" s="34">
        <f t="shared" si="163"/>
        <v>-6582</v>
      </c>
      <c r="AK113" s="34">
        <f t="shared" si="163"/>
        <v>-500</v>
      </c>
      <c r="AL113" s="35">
        <f t="shared" si="163"/>
        <v>113200</v>
      </c>
      <c r="AV113" s="16" t="s">
        <v>11</v>
      </c>
      <c r="AW113" s="30">
        <f>[1]TABLES!AW113-[2]TABLES!AW113</f>
        <v>-4094.5711739241151</v>
      </c>
      <c r="AX113" s="30">
        <f>[1]TABLES!AX113-[2]TABLES!AX113</f>
        <v>-209.14814814814781</v>
      </c>
      <c r="AY113" s="30">
        <f>[1]TABLES!AY113-[2]TABLES!AY113</f>
        <v>36.630434782608972</v>
      </c>
      <c r="AZ113" s="30">
        <f>[1]TABLES!AZ113-[2]TABLES!AZ113</f>
        <v>878.2232854864435</v>
      </c>
      <c r="BA113" s="30">
        <f>[1]TABLES!BA113-[2]TABLES!BA113</f>
        <v>603.74074074074088</v>
      </c>
      <c r="BB113" s="30">
        <f>[1]TABLES!BB113-[2]TABLES!BB113</f>
        <v>594.61253561253568</v>
      </c>
      <c r="BC113" s="30">
        <f>[1]TABLES!BC113-[2]TABLES!BC113</f>
        <v>-46.523497778816932</v>
      </c>
      <c r="BD113" s="30">
        <f>[1]TABLES!BD113-[2]TABLES!BD113</f>
        <v>-500</v>
      </c>
      <c r="BE113" s="31">
        <f>[1]TABLES!BE113-[2]TABLES!BE113</f>
        <v>-430.7312143109807</v>
      </c>
    </row>
    <row r="114" spans="1:57" x14ac:dyDescent="0.25">
      <c r="A114" s="16" t="s">
        <v>12</v>
      </c>
      <c r="B114" s="17">
        <f t="shared" ref="B114:J114" si="164">B84+B90+B96+B102+B108</f>
        <v>120</v>
      </c>
      <c r="C114" s="17">
        <f t="shared" si="164"/>
        <v>-2</v>
      </c>
      <c r="D114" s="17">
        <f t="shared" si="164"/>
        <v>-12</v>
      </c>
      <c r="E114" s="17">
        <f t="shared" si="164"/>
        <v>-2</v>
      </c>
      <c r="F114" s="17">
        <f t="shared" si="164"/>
        <v>6</v>
      </c>
      <c r="G114" s="17">
        <f t="shared" si="164"/>
        <v>-7</v>
      </c>
      <c r="H114" s="17">
        <f t="shared" si="164"/>
        <v>39</v>
      </c>
      <c r="I114" s="17">
        <f t="shared" si="164"/>
        <v>-48</v>
      </c>
      <c r="J114" s="18">
        <f t="shared" si="164"/>
        <v>94</v>
      </c>
      <c r="T114" s="3"/>
      <c r="AC114" s="16" t="s">
        <v>12</v>
      </c>
      <c r="AD114" s="34">
        <f t="shared" ref="AD114:AL114" si="165">AD84+AD90+AD96+AD102+AD108</f>
        <v>44837</v>
      </c>
      <c r="AE114" s="34">
        <f t="shared" si="165"/>
        <v>-88824</v>
      </c>
      <c r="AF114" s="34">
        <f t="shared" si="165"/>
        <v>38678</v>
      </c>
      <c r="AG114" s="34">
        <f t="shared" si="165"/>
        <v>37365</v>
      </c>
      <c r="AH114" s="34">
        <f t="shared" si="165"/>
        <v>63600</v>
      </c>
      <c r="AI114" s="34">
        <f t="shared" si="165"/>
        <v>57533</v>
      </c>
      <c r="AJ114" s="34">
        <f t="shared" si="165"/>
        <v>-819</v>
      </c>
      <c r="AK114" s="34">
        <f t="shared" si="165"/>
        <v>-71000</v>
      </c>
      <c r="AL114" s="35">
        <f t="shared" si="165"/>
        <v>81370</v>
      </c>
      <c r="AV114" s="16" t="s">
        <v>12</v>
      </c>
      <c r="AW114" s="30">
        <f>[1]TABLES!AW114-[2]TABLES!AW114</f>
        <v>-3534.984366719661</v>
      </c>
      <c r="AX114" s="30">
        <f>[1]TABLES!AX114-[2]TABLES!AX114</f>
        <v>-636.74711538461543</v>
      </c>
      <c r="AY114" s="30">
        <f>[1]TABLES!AY114-[2]TABLES!AY114</f>
        <v>568.24259259259247</v>
      </c>
      <c r="AZ114" s="30">
        <f>[1]TABLES!AZ114-[2]TABLES!AZ114</f>
        <v>524.79122143679092</v>
      </c>
      <c r="BA114" s="30">
        <f>[1]TABLES!BA114-[2]TABLES!BA114</f>
        <v>822.36024844720487</v>
      </c>
      <c r="BB114" s="30">
        <f>[1]TABLES!BB114-[2]TABLES!BB114</f>
        <v>567.81924778761061</v>
      </c>
      <c r="BC114" s="30">
        <f>[1]TABLES!BC114-[2]TABLES!BC114</f>
        <v>-49.990305352374435</v>
      </c>
      <c r="BD114" s="30">
        <f>[1]TABLES!BD114-[2]TABLES!BD114</f>
        <v>-1479.1666666666667</v>
      </c>
      <c r="BE114" s="31">
        <f>[1]TABLES!BE114-[2]TABLES!BE114</f>
        <v>-54.159906537815914</v>
      </c>
    </row>
    <row r="115" spans="1:57" x14ac:dyDescent="0.25">
      <c r="A115" s="16" t="s">
        <v>13</v>
      </c>
      <c r="B115" s="17">
        <f t="shared" ref="B115:J115" si="166">B85+B91+B97+B103+B109</f>
        <v>16</v>
      </c>
      <c r="C115" s="17">
        <f t="shared" si="166"/>
        <v>-5</v>
      </c>
      <c r="D115" s="17">
        <f t="shared" si="166"/>
        <v>-4</v>
      </c>
      <c r="E115" s="17">
        <f t="shared" si="166"/>
        <v>-1</v>
      </c>
      <c r="F115" s="17">
        <f t="shared" si="166"/>
        <v>-1</v>
      </c>
      <c r="G115" s="17">
        <f t="shared" si="166"/>
        <v>-1</v>
      </c>
      <c r="H115" s="17">
        <f t="shared" si="166"/>
        <v>2</v>
      </c>
      <c r="I115" s="17">
        <f t="shared" si="166"/>
        <v>-7</v>
      </c>
      <c r="J115" s="18">
        <f t="shared" si="166"/>
        <v>-1</v>
      </c>
      <c r="T115" s="3"/>
      <c r="AC115" s="16" t="s">
        <v>13</v>
      </c>
      <c r="AD115" s="34">
        <f t="shared" ref="AD115:AL115" si="167">AD85+AD91+AD97+AD103+AD109</f>
        <v>-30165</v>
      </c>
      <c r="AE115" s="34">
        <f t="shared" si="167"/>
        <v>-7216</v>
      </c>
      <c r="AF115" s="34">
        <f t="shared" si="167"/>
        <v>1410</v>
      </c>
      <c r="AG115" s="34">
        <f t="shared" si="167"/>
        <v>2633</v>
      </c>
      <c r="AH115" s="34">
        <f t="shared" si="167"/>
        <v>3700</v>
      </c>
      <c r="AI115" s="34">
        <f t="shared" si="167"/>
        <v>9983</v>
      </c>
      <c r="AJ115" s="34">
        <f t="shared" si="167"/>
        <v>884</v>
      </c>
      <c r="AK115" s="34">
        <f t="shared" si="167"/>
        <v>-7500</v>
      </c>
      <c r="AL115" s="35">
        <f t="shared" si="167"/>
        <v>-26271</v>
      </c>
      <c r="AV115" s="16" t="s">
        <v>13</v>
      </c>
      <c r="AW115" s="30">
        <f>[1]TABLES!AW115-[2]TABLES!AW115</f>
        <v>-3767.3086124401916</v>
      </c>
      <c r="AX115" s="30">
        <f>[1]TABLES!AX115-[2]TABLES!AX115</f>
        <v>443.17647058823513</v>
      </c>
      <c r="AY115" s="30">
        <f>[1]TABLES!AY115-[2]TABLES!AY115</f>
        <v>708.95833333333348</v>
      </c>
      <c r="AZ115" s="30">
        <f>[1]TABLES!AZ115-[2]TABLES!AZ115</f>
        <v>916.59999999999991</v>
      </c>
      <c r="BA115" s="30">
        <f>[1]TABLES!BA115-[2]TABLES!BA115</f>
        <v>1200</v>
      </c>
      <c r="BB115" s="30">
        <f>[1]TABLES!BB115-[2]TABLES!BB115</f>
        <v>680.61764705882354</v>
      </c>
      <c r="BC115" s="30">
        <f>[1]TABLES!BC115-[2]TABLES!BC115</f>
        <v>-22.626865671641781</v>
      </c>
      <c r="BD115" s="30">
        <f>[1]TABLES!BD115-[2]TABLES!BD115</f>
        <v>-1071.4285714285713</v>
      </c>
      <c r="BE115" s="31">
        <f>[1]TABLES!BE115-[2]TABLES!BE115</f>
        <v>-155.35173697270443</v>
      </c>
    </row>
    <row r="116" spans="1:57" x14ac:dyDescent="0.25">
      <c r="A116" s="22" t="s">
        <v>23</v>
      </c>
      <c r="B116" s="20">
        <f>B86+B92+B98+B104+B110</f>
        <v>263</v>
      </c>
      <c r="C116" s="20">
        <f t="shared" ref="C116:J116" si="168">C86+C92+C98+C104+C110</f>
        <v>-7</v>
      </c>
      <c r="D116" s="20">
        <f t="shared" si="168"/>
        <v>-16</v>
      </c>
      <c r="E116" s="20">
        <f t="shared" si="168"/>
        <v>2</v>
      </c>
      <c r="F116" s="20">
        <f t="shared" si="168"/>
        <v>5</v>
      </c>
      <c r="G116" s="20">
        <f t="shared" si="168"/>
        <v>-7</v>
      </c>
      <c r="H116" s="20">
        <f t="shared" si="168"/>
        <v>38</v>
      </c>
      <c r="I116" s="20">
        <f t="shared" si="168"/>
        <v>-56</v>
      </c>
      <c r="J116" s="21">
        <f t="shared" si="168"/>
        <v>222</v>
      </c>
      <c r="L116">
        <f t="shared" ref="L116:L156" si="169">SUM(B116:H116)</f>
        <v>278</v>
      </c>
      <c r="T116" s="3"/>
      <c r="AC116" s="22" t="s">
        <v>23</v>
      </c>
      <c r="AD116" s="32">
        <f>SUM(AD113:AD115)</f>
        <v>80141</v>
      </c>
      <c r="AE116" s="32">
        <f t="shared" ref="AE116" si="170">SUM(AE113:AE115)</f>
        <v>-112981</v>
      </c>
      <c r="AF116" s="32">
        <f t="shared" ref="AF116" si="171">SUM(AF113:AF115)</f>
        <v>41773</v>
      </c>
      <c r="AG116" s="32">
        <f t="shared" ref="AG116" si="172">SUM(AG113:AG115)</f>
        <v>77032</v>
      </c>
      <c r="AH116" s="32">
        <f t="shared" ref="AH116" si="173">SUM(AH113:AH115)</f>
        <v>83601</v>
      </c>
      <c r="AI116" s="32">
        <f t="shared" ref="AI116" si="174">SUM(AI113:AI115)</f>
        <v>84250</v>
      </c>
      <c r="AJ116" s="32">
        <f t="shared" ref="AJ116" si="175">SUM(AJ113:AJ115)</f>
        <v>-6517</v>
      </c>
      <c r="AK116" s="32">
        <f t="shared" ref="AK116" si="176">SUM(AK113:AK115)</f>
        <v>-79000</v>
      </c>
      <c r="AL116" s="33">
        <f t="shared" ref="AL116" si="177">SUM(AL113:AL115)</f>
        <v>168299</v>
      </c>
      <c r="AM116" s="7">
        <f>SUM(AM91:AM110)</f>
        <v>300040</v>
      </c>
      <c r="AV116" s="22" t="s">
        <v>32</v>
      </c>
      <c r="AW116" s="30">
        <f>[1]TABLES!AW116-[2]TABLES!AW116</f>
        <v>-3793.9931377594785</v>
      </c>
      <c r="AX116" s="30">
        <f>[1]TABLES!AX116-[2]TABLES!AX116</f>
        <v>-407.8153727077879</v>
      </c>
      <c r="AY116" s="30">
        <f>[1]TABLES!AY116-[2]TABLES!AY116</f>
        <v>436.16834370448805</v>
      </c>
      <c r="AZ116" s="30">
        <f>[1]TABLES!AZ116-[2]TABLES!AZ116</f>
        <v>625.84270631329446</v>
      </c>
      <c r="BA116" s="30">
        <f>[1]TABLES!BA116-[2]TABLES!BA116</f>
        <v>786.01052631578943</v>
      </c>
      <c r="BB116" s="30">
        <f>[1]TABLES!BB116-[2]TABLES!BB116</f>
        <v>580.46248230297306</v>
      </c>
      <c r="BC116" s="30">
        <f>[1]TABLES!BC116-[2]TABLES!BC116</f>
        <v>-45.633858898164135</v>
      </c>
      <c r="BD116" s="30">
        <f>[1]TABLES!BD116-[2]TABLES!BD116</f>
        <v>-1410.7142857142858</v>
      </c>
      <c r="BE116" s="31">
        <f>[1]TABLES!BE116-[2]TABLES!BE116</f>
        <v>-117.22786825966296</v>
      </c>
    </row>
    <row r="117" spans="1:57" x14ac:dyDescent="0.25">
      <c r="A117" s="46"/>
      <c r="B117" s="20"/>
      <c r="C117" s="20"/>
      <c r="D117" s="20"/>
      <c r="E117" s="20"/>
      <c r="F117" s="20"/>
      <c r="G117" s="20"/>
      <c r="H117" s="20"/>
      <c r="I117" s="20"/>
      <c r="J117" s="21"/>
      <c r="T117" s="3"/>
      <c r="AC117" s="22"/>
      <c r="AD117" s="34"/>
      <c r="AE117" s="34"/>
      <c r="AF117" s="34"/>
      <c r="AG117" s="34"/>
      <c r="AH117" s="34"/>
      <c r="AI117" s="34"/>
      <c r="AJ117" s="34"/>
      <c r="AK117" s="34"/>
      <c r="AL117" s="35"/>
      <c r="AM117" s="7"/>
      <c r="AV117" s="22"/>
      <c r="AW117" s="34"/>
      <c r="AX117" s="34"/>
      <c r="AY117" s="34"/>
      <c r="AZ117" s="34"/>
      <c r="BA117" s="34"/>
      <c r="BB117" s="34"/>
      <c r="BC117" s="34"/>
      <c r="BD117" s="34"/>
      <c r="BE117" s="35"/>
    </row>
    <row r="118" spans="1:57" x14ac:dyDescent="0.25">
      <c r="A118" s="22"/>
      <c r="B118" s="20"/>
      <c r="C118" s="20"/>
      <c r="D118" s="20"/>
      <c r="E118" s="20"/>
      <c r="F118" s="20"/>
      <c r="G118" s="20"/>
      <c r="H118" s="20"/>
      <c r="I118" s="25"/>
      <c r="J118" s="21"/>
      <c r="T118" s="3"/>
      <c r="AC118" s="15"/>
      <c r="AD118" s="32"/>
      <c r="AE118" s="32"/>
      <c r="AF118" s="32"/>
      <c r="AG118" s="32"/>
      <c r="AH118" s="32"/>
      <c r="AI118" s="32"/>
      <c r="AJ118" s="32"/>
      <c r="AK118" s="32"/>
      <c r="AL118" s="33"/>
      <c r="AM118" s="7"/>
      <c r="AV118" s="27"/>
      <c r="AW118" s="34"/>
      <c r="AX118" s="32"/>
      <c r="AY118" s="32"/>
      <c r="AZ118" s="32"/>
      <c r="BA118" s="32"/>
      <c r="BB118" s="32"/>
      <c r="BC118" s="32"/>
      <c r="BD118" s="32"/>
      <c r="BE118" s="33"/>
    </row>
    <row r="119" spans="1:57" x14ac:dyDescent="0.25">
      <c r="A119" s="50" t="s">
        <v>26</v>
      </c>
      <c r="B119" s="52" t="s">
        <v>1</v>
      </c>
      <c r="C119" s="52"/>
      <c r="D119" s="52"/>
      <c r="E119" s="52"/>
      <c r="F119" s="52"/>
      <c r="G119" s="52"/>
      <c r="H119" s="52"/>
      <c r="I119" s="52"/>
      <c r="J119" s="53"/>
      <c r="T119" s="3"/>
      <c r="AC119" s="50" t="s">
        <v>26</v>
      </c>
      <c r="AD119" s="54" t="s">
        <v>1</v>
      </c>
      <c r="AE119" s="54"/>
      <c r="AF119" s="54"/>
      <c r="AG119" s="54"/>
      <c r="AH119" s="54"/>
      <c r="AI119" s="54"/>
      <c r="AJ119" s="54"/>
      <c r="AK119" s="54"/>
      <c r="AL119" s="55"/>
      <c r="AM119" s="7"/>
      <c r="AV119" s="45"/>
      <c r="AW119" s="52" t="s">
        <v>1</v>
      </c>
      <c r="AX119" s="52"/>
      <c r="AY119" s="52"/>
      <c r="AZ119" s="52"/>
      <c r="BA119" s="52"/>
      <c r="BB119" s="52"/>
      <c r="BC119" s="52"/>
      <c r="BD119" s="52"/>
      <c r="BE119" s="53"/>
    </row>
    <row r="120" spans="1:57" ht="30" x14ac:dyDescent="0.25">
      <c r="A120" s="51"/>
      <c r="B120" s="12">
        <v>0</v>
      </c>
      <c r="C120" s="12" t="s">
        <v>2</v>
      </c>
      <c r="D120" s="12" t="s">
        <v>3</v>
      </c>
      <c r="E120" s="12" t="s">
        <v>4</v>
      </c>
      <c r="F120" s="12" t="s">
        <v>5</v>
      </c>
      <c r="G120" s="12" t="s">
        <v>6</v>
      </c>
      <c r="H120" s="12" t="s">
        <v>7</v>
      </c>
      <c r="I120" s="13" t="s">
        <v>28</v>
      </c>
      <c r="J120" s="14" t="s">
        <v>8</v>
      </c>
      <c r="T120" s="3"/>
      <c r="AC120" s="51"/>
      <c r="AD120" s="28">
        <v>0</v>
      </c>
      <c r="AE120" s="28" t="s">
        <v>2</v>
      </c>
      <c r="AF120" s="28" t="s">
        <v>3</v>
      </c>
      <c r="AG120" s="28" t="s">
        <v>4</v>
      </c>
      <c r="AH120" s="28" t="s">
        <v>5</v>
      </c>
      <c r="AI120" s="28" t="s">
        <v>6</v>
      </c>
      <c r="AJ120" s="28" t="s">
        <v>7</v>
      </c>
      <c r="AK120" s="28" t="s">
        <v>28</v>
      </c>
      <c r="AL120" s="29" t="s">
        <v>8</v>
      </c>
      <c r="AM120" s="7"/>
      <c r="AV120" s="42" t="s">
        <v>26</v>
      </c>
      <c r="AW120" s="12">
        <v>0</v>
      </c>
      <c r="AX120" s="12" t="s">
        <v>2</v>
      </c>
      <c r="AY120" s="12" t="s">
        <v>3</v>
      </c>
      <c r="AZ120" s="12" t="s">
        <v>4</v>
      </c>
      <c r="BA120" s="12" t="s">
        <v>5</v>
      </c>
      <c r="BB120" s="12" t="s">
        <v>6</v>
      </c>
      <c r="BC120" s="12" t="s">
        <v>7</v>
      </c>
      <c r="BD120" s="13" t="s">
        <v>28</v>
      </c>
      <c r="BE120" s="14" t="s">
        <v>8</v>
      </c>
    </row>
    <row r="121" spans="1:57" x14ac:dyDescent="0.25">
      <c r="A121" s="15" t="s">
        <v>10</v>
      </c>
      <c r="B121" s="12"/>
      <c r="C121" s="12"/>
      <c r="D121" s="12"/>
      <c r="E121" s="12"/>
      <c r="F121" s="12"/>
      <c r="G121" s="12"/>
      <c r="H121" s="12"/>
      <c r="I121" s="12"/>
      <c r="J121" s="14"/>
      <c r="T121" s="3"/>
      <c r="AC121" s="15" t="s">
        <v>10</v>
      </c>
      <c r="AD121" s="28"/>
      <c r="AE121" s="28"/>
      <c r="AF121" s="28"/>
      <c r="AG121" s="28"/>
      <c r="AH121" s="28"/>
      <c r="AI121" s="28"/>
      <c r="AJ121" s="28"/>
      <c r="AK121" s="28"/>
      <c r="AL121" s="29"/>
      <c r="AM121" s="7"/>
      <c r="AV121" s="15" t="s">
        <v>10</v>
      </c>
      <c r="AW121" s="12"/>
      <c r="AX121" s="12"/>
      <c r="AY121" s="12"/>
      <c r="AZ121" s="12"/>
      <c r="BA121" s="12"/>
      <c r="BB121" s="12"/>
      <c r="BC121" s="12"/>
      <c r="BD121" s="12"/>
      <c r="BE121" s="14"/>
    </row>
    <row r="122" spans="1:57" x14ac:dyDescent="0.25">
      <c r="A122" s="16" t="s">
        <v>11</v>
      </c>
      <c r="B122" s="17">
        <f>B5+B44+B83</f>
        <v>-3</v>
      </c>
      <c r="C122" s="17">
        <f t="shared" ref="C122:I122" si="178">C5+C44+C83</f>
        <v>-345</v>
      </c>
      <c r="D122" s="17">
        <f t="shared" si="178"/>
        <v>-189</v>
      </c>
      <c r="E122" s="17">
        <f t="shared" si="178"/>
        <v>-137</v>
      </c>
      <c r="F122" s="17">
        <f t="shared" si="178"/>
        <v>-93</v>
      </c>
      <c r="G122" s="17">
        <f t="shared" si="178"/>
        <v>-93</v>
      </c>
      <c r="H122" s="17">
        <f t="shared" si="178"/>
        <v>-230</v>
      </c>
      <c r="I122" s="17">
        <f t="shared" si="178"/>
        <v>-2</v>
      </c>
      <c r="J122" s="18">
        <f>SUM(B122:I122)</f>
        <v>-1092</v>
      </c>
      <c r="T122" s="3"/>
      <c r="AC122" s="16" t="s">
        <v>11</v>
      </c>
      <c r="AD122" s="36">
        <f t="shared" ref="AD122:AJ124" si="179">AD5+AD44+AD83</f>
        <v>-2560</v>
      </c>
      <c r="AE122" s="36">
        <f t="shared" si="179"/>
        <v>-111591</v>
      </c>
      <c r="AF122" s="36">
        <f t="shared" si="179"/>
        <v>-84583</v>
      </c>
      <c r="AG122" s="36">
        <f t="shared" si="179"/>
        <v>-67916</v>
      </c>
      <c r="AH122" s="36">
        <f t="shared" si="179"/>
        <v>-48333</v>
      </c>
      <c r="AI122" s="36">
        <f t="shared" si="179"/>
        <v>-50250</v>
      </c>
      <c r="AJ122" s="36">
        <f t="shared" si="179"/>
        <v>-118416</v>
      </c>
      <c r="AK122" s="36">
        <f t="shared" ref="AK122" si="180">AK5+AK44+AK83</f>
        <v>-1000</v>
      </c>
      <c r="AL122" s="37">
        <f>AL5+AL44+AL83</f>
        <v>-484649</v>
      </c>
      <c r="AM122" s="7"/>
      <c r="AV122" s="16" t="s">
        <v>11</v>
      </c>
      <c r="AW122" s="30">
        <f>[1]TABLES!AW122-[2]TABLES!AW122</f>
        <v>-853.33333333333337</v>
      </c>
      <c r="AX122" s="30">
        <f>[1]TABLES!AX122-[2]TABLES!AX122</f>
        <v>-323.45217391304345</v>
      </c>
      <c r="AY122" s="30">
        <f>[1]TABLES!AY122-[2]TABLES!AY122</f>
        <v>-447.5291005291005</v>
      </c>
      <c r="AZ122" s="30">
        <f>[1]TABLES!AZ122-[2]TABLES!AZ122</f>
        <v>-495.73722627737226</v>
      </c>
      <c r="BA122" s="30">
        <f>[1]TABLES!BA122-[2]TABLES!BA122</f>
        <v>-519.70967741935488</v>
      </c>
      <c r="BB122" s="30">
        <f>[1]TABLES!BB122-[2]TABLES!BB122</f>
        <v>-540.32258064516134</v>
      </c>
      <c r="BC122" s="30">
        <f>[1]TABLES!BC122-[2]TABLES!BC122</f>
        <v>-514.85217391304343</v>
      </c>
      <c r="BD122" s="30">
        <f>[1]TABLES!BD122-[2]TABLES!BD122</f>
        <v>-500</v>
      </c>
      <c r="BE122" s="31">
        <f>[1]TABLES!BE122-[2]TABLES!BE122</f>
        <v>-443.81776556776555</v>
      </c>
    </row>
    <row r="123" spans="1:57" x14ac:dyDescent="0.25">
      <c r="A123" s="16" t="s">
        <v>12</v>
      </c>
      <c r="B123" s="17">
        <f t="shared" ref="B123:I124" si="181">B6+B45+B84</f>
        <v>-4</v>
      </c>
      <c r="C123" s="17">
        <f t="shared" si="181"/>
        <v>-211</v>
      </c>
      <c r="D123" s="17">
        <f t="shared" si="181"/>
        <v>-196</v>
      </c>
      <c r="E123" s="17">
        <f t="shared" si="181"/>
        <v>-146</v>
      </c>
      <c r="F123" s="17">
        <f t="shared" si="181"/>
        <v>-116</v>
      </c>
      <c r="G123" s="17">
        <f t="shared" si="181"/>
        <v>-189</v>
      </c>
      <c r="H123" s="17">
        <f t="shared" si="181"/>
        <v>-854</v>
      </c>
      <c r="I123" s="17">
        <f t="shared" si="181"/>
        <v>-30</v>
      </c>
      <c r="J123" s="18">
        <f t="shared" ref="J123:J124" si="182">SUM(B123:I123)</f>
        <v>-1746</v>
      </c>
      <c r="T123" s="3"/>
      <c r="AC123" s="16" t="s">
        <v>12</v>
      </c>
      <c r="AD123" s="36">
        <f t="shared" si="179"/>
        <v>-3000</v>
      </c>
      <c r="AE123" s="36">
        <f t="shared" si="179"/>
        <v>-82739</v>
      </c>
      <c r="AF123" s="36">
        <f t="shared" si="179"/>
        <v>-101581</v>
      </c>
      <c r="AG123" s="36">
        <f t="shared" si="179"/>
        <v>-73917</v>
      </c>
      <c r="AH123" s="36">
        <f t="shared" si="179"/>
        <v>-61250</v>
      </c>
      <c r="AI123" s="36">
        <f t="shared" si="179"/>
        <v>-104667</v>
      </c>
      <c r="AJ123" s="36">
        <f t="shared" si="179"/>
        <v>-449811</v>
      </c>
      <c r="AK123" s="36">
        <f t="shared" ref="AK123" si="183">AK6+AK45+AK84</f>
        <v>-16500</v>
      </c>
      <c r="AL123" s="37">
        <f>AL6+AL45+AL84</f>
        <v>-893465</v>
      </c>
      <c r="AM123" s="7"/>
      <c r="AV123" s="16" t="s">
        <v>12</v>
      </c>
      <c r="AW123" s="30">
        <f>[1]TABLES!AW123-[2]TABLES!AW123</f>
        <v>-750</v>
      </c>
      <c r="AX123" s="30">
        <f>[1]TABLES!AX123-[2]TABLES!AX123</f>
        <v>-392.12796208530807</v>
      </c>
      <c r="AY123" s="30">
        <f>[1]TABLES!AY123-[2]TABLES!AY123</f>
        <v>-518.2704081632653</v>
      </c>
      <c r="AZ123" s="30">
        <f>[1]TABLES!AZ123-[2]TABLES!AZ123</f>
        <v>-506.28082191780823</v>
      </c>
      <c r="BA123" s="30">
        <f>[1]TABLES!BA123-[2]TABLES!BA123</f>
        <v>-528.01724137931035</v>
      </c>
      <c r="BB123" s="30">
        <f>[1]TABLES!BB123-[2]TABLES!BB123</f>
        <v>-553.79365079365084</v>
      </c>
      <c r="BC123" s="30">
        <f>[1]TABLES!BC123-[2]TABLES!BC123</f>
        <v>-526.71077283372369</v>
      </c>
      <c r="BD123" s="30">
        <f>[1]TABLES!BD123-[2]TABLES!BD123</f>
        <v>-550</v>
      </c>
      <c r="BE123" s="31">
        <f>[1]TABLES!BE123-[2]TABLES!BE123</f>
        <v>-511.72107674684992</v>
      </c>
    </row>
    <row r="124" spans="1:57" x14ac:dyDescent="0.25">
      <c r="A124" s="16" t="s">
        <v>13</v>
      </c>
      <c r="B124" s="17">
        <f t="shared" si="181"/>
        <v>-1</v>
      </c>
      <c r="C124" s="17">
        <f t="shared" si="181"/>
        <v>-67</v>
      </c>
      <c r="D124" s="17">
        <f t="shared" si="181"/>
        <v>-44</v>
      </c>
      <c r="E124" s="17">
        <f t="shared" si="181"/>
        <v>-31</v>
      </c>
      <c r="F124" s="17">
        <f t="shared" si="181"/>
        <v>-16</v>
      </c>
      <c r="G124" s="17">
        <f t="shared" si="181"/>
        <v>-35</v>
      </c>
      <c r="H124" s="17">
        <f t="shared" si="181"/>
        <v>-98</v>
      </c>
      <c r="I124" s="17">
        <f t="shared" si="181"/>
        <v>-4</v>
      </c>
      <c r="J124" s="18">
        <f t="shared" si="182"/>
        <v>-296</v>
      </c>
      <c r="T124" s="3"/>
      <c r="AC124" s="16" t="s">
        <v>13</v>
      </c>
      <c r="AD124" s="36">
        <f t="shared" si="179"/>
        <v>-3000</v>
      </c>
      <c r="AE124" s="36">
        <f t="shared" si="179"/>
        <v>-24157</v>
      </c>
      <c r="AF124" s="36">
        <f t="shared" si="179"/>
        <v>-24666</v>
      </c>
      <c r="AG124" s="36">
        <f t="shared" si="179"/>
        <v>-14417</v>
      </c>
      <c r="AH124" s="36">
        <f t="shared" si="179"/>
        <v>-7500</v>
      </c>
      <c r="AI124" s="36">
        <f t="shared" si="179"/>
        <v>-16362</v>
      </c>
      <c r="AJ124" s="36">
        <f t="shared" si="179"/>
        <v>-47332</v>
      </c>
      <c r="AK124" s="36">
        <f t="shared" ref="AK124" si="184">AK7+AK46+AK85</f>
        <v>-2750</v>
      </c>
      <c r="AL124" s="37">
        <f>AL7+AL46+AL85</f>
        <v>-140184</v>
      </c>
      <c r="AM124" s="7"/>
      <c r="AV124" s="16" t="s">
        <v>13</v>
      </c>
      <c r="AW124" s="30">
        <f>[1]TABLES!AW124-[2]TABLES!AW124</f>
        <v>-3000</v>
      </c>
      <c r="AX124" s="30">
        <f>[1]TABLES!AX124-[2]TABLES!AX124</f>
        <v>-360.55223880597015</v>
      </c>
      <c r="AY124" s="30">
        <f>[1]TABLES!AY124-[2]TABLES!AY124</f>
        <v>-560.59090909090912</v>
      </c>
      <c r="AZ124" s="30">
        <f>[1]TABLES!AZ124-[2]TABLES!AZ124</f>
        <v>-465.06451612903226</v>
      </c>
      <c r="BA124" s="30">
        <f>[1]TABLES!BA124-[2]TABLES!BA124</f>
        <v>-468.75</v>
      </c>
      <c r="BB124" s="30">
        <f>[1]TABLES!BB124-[2]TABLES!BB124</f>
        <v>-467.48571428571427</v>
      </c>
      <c r="BC124" s="30">
        <f>[1]TABLES!BC124-[2]TABLES!BC124</f>
        <v>-482.9795918367347</v>
      </c>
      <c r="BD124" s="30">
        <f>[1]TABLES!BD124-[2]TABLES!BD124</f>
        <v>-687.5</v>
      </c>
      <c r="BE124" s="31">
        <f>[1]TABLES!BE124-[2]TABLES!BE124</f>
        <v>-473.59459459459458</v>
      </c>
    </row>
    <row r="125" spans="1:57" x14ac:dyDescent="0.25">
      <c r="A125" s="16" t="s">
        <v>14</v>
      </c>
      <c r="B125" s="17">
        <f>SUM(B122:B124)</f>
        <v>-8</v>
      </c>
      <c r="C125" s="17">
        <f t="shared" ref="C125" si="185">SUM(C122:C124)</f>
        <v>-623</v>
      </c>
      <c r="D125" s="17">
        <f t="shared" ref="D125" si="186">SUM(D122:D124)</f>
        <v>-429</v>
      </c>
      <c r="E125" s="17">
        <f t="shared" ref="E125" si="187">SUM(E122:E124)</f>
        <v>-314</v>
      </c>
      <c r="F125" s="17">
        <f t="shared" ref="F125" si="188">SUM(F122:F124)</f>
        <v>-225</v>
      </c>
      <c r="G125" s="17">
        <f t="shared" ref="G125" si="189">SUM(G122:G124)</f>
        <v>-317</v>
      </c>
      <c r="H125" s="17">
        <f t="shared" ref="H125" si="190">SUM(H122:H124)</f>
        <v>-1182</v>
      </c>
      <c r="I125" s="17">
        <f t="shared" ref="I125" si="191">SUM(I122:I124)</f>
        <v>-36</v>
      </c>
      <c r="J125" s="18">
        <f t="shared" ref="J125" si="192">SUM(J122:J124)</f>
        <v>-3134</v>
      </c>
      <c r="T125" s="3"/>
      <c r="AC125" s="16" t="s">
        <v>14</v>
      </c>
      <c r="AD125" s="36">
        <f>SUM(AD122:AD124)</f>
        <v>-8560</v>
      </c>
      <c r="AE125" s="36">
        <f t="shared" ref="AE125:AL125" si="193">SUM(AE122:AE124)</f>
        <v>-218487</v>
      </c>
      <c r="AF125" s="36">
        <f t="shared" si="193"/>
        <v>-210830</v>
      </c>
      <c r="AG125" s="36">
        <f t="shared" si="193"/>
        <v>-156250</v>
      </c>
      <c r="AH125" s="36">
        <f t="shared" si="193"/>
        <v>-117083</v>
      </c>
      <c r="AI125" s="36">
        <f t="shared" si="193"/>
        <v>-171279</v>
      </c>
      <c r="AJ125" s="36">
        <f t="shared" si="193"/>
        <v>-615559</v>
      </c>
      <c r="AK125" s="36">
        <f t="shared" ref="AK125" si="194">SUM(AK122:AK124)</f>
        <v>-20250</v>
      </c>
      <c r="AL125" s="37">
        <f t="shared" si="193"/>
        <v>-1518298</v>
      </c>
      <c r="AM125" s="7"/>
      <c r="AV125" s="16" t="s">
        <v>32</v>
      </c>
      <c r="AW125" s="30">
        <f>[1]TABLES!AW125-[2]TABLES!AW125</f>
        <v>-1070</v>
      </c>
      <c r="AX125" s="30">
        <f>[1]TABLES!AX125-[2]TABLES!AX125</f>
        <v>-350.70144462279296</v>
      </c>
      <c r="AY125" s="30">
        <f>[1]TABLES!AY125-[2]TABLES!AY125</f>
        <v>-491.44522144522142</v>
      </c>
      <c r="AZ125" s="30">
        <f>[1]TABLES!AZ125-[2]TABLES!AZ125</f>
        <v>-497.61146496815286</v>
      </c>
      <c r="BA125" s="30">
        <f>[1]TABLES!BA125-[2]TABLES!BA125</f>
        <v>-520.36888888888893</v>
      </c>
      <c r="BB125" s="30">
        <f>[1]TABLES!BB125-[2]TABLES!BB125</f>
        <v>-540.31230283911668</v>
      </c>
      <c r="BC125" s="30">
        <f>[1]TABLES!BC125-[2]TABLES!BC125</f>
        <v>-520.77749576988151</v>
      </c>
      <c r="BD125" s="30">
        <f>[1]TABLES!BD125-[2]TABLES!BD125</f>
        <v>-562.5</v>
      </c>
      <c r="BE125" s="31">
        <f>[1]TABLES!BE125-[2]TABLES!BE125</f>
        <v>-484.46011486917678</v>
      </c>
    </row>
    <row r="126" spans="1:57" x14ac:dyDescent="0.25">
      <c r="A126" s="16"/>
      <c r="B126" s="12"/>
      <c r="C126" s="12"/>
      <c r="D126" s="12"/>
      <c r="E126" s="12"/>
      <c r="F126" s="12"/>
      <c r="G126" s="12"/>
      <c r="H126" s="12"/>
      <c r="I126" s="12"/>
      <c r="J126" s="14"/>
      <c r="T126" s="3"/>
      <c r="AC126" s="16"/>
      <c r="AD126" s="36"/>
      <c r="AE126" s="36"/>
      <c r="AF126" s="36"/>
      <c r="AG126" s="36"/>
      <c r="AH126" s="36"/>
      <c r="AI126" s="36"/>
      <c r="AJ126" s="36"/>
      <c r="AK126" s="36"/>
      <c r="AL126" s="37"/>
      <c r="AM126" s="7"/>
      <c r="AV126" s="42"/>
      <c r="AW126" s="40"/>
      <c r="AX126" s="40"/>
      <c r="AY126" s="40"/>
      <c r="AZ126" s="40"/>
      <c r="BA126" s="40"/>
      <c r="BB126" s="40"/>
      <c r="BC126" s="40"/>
      <c r="BD126" s="40"/>
      <c r="BE126" s="41"/>
    </row>
    <row r="127" spans="1:57" x14ac:dyDescent="0.25">
      <c r="A127" s="15" t="s">
        <v>15</v>
      </c>
      <c r="B127" s="20"/>
      <c r="C127" s="20"/>
      <c r="D127" s="20"/>
      <c r="E127" s="20"/>
      <c r="F127" s="20"/>
      <c r="G127" s="20"/>
      <c r="H127" s="20"/>
      <c r="I127" s="20"/>
      <c r="J127" s="21"/>
      <c r="T127" s="3"/>
      <c r="AC127" s="15" t="s">
        <v>15</v>
      </c>
      <c r="AD127" s="28"/>
      <c r="AE127" s="28"/>
      <c r="AF127" s="28"/>
      <c r="AG127" s="28"/>
      <c r="AH127" s="28"/>
      <c r="AI127" s="28"/>
      <c r="AJ127" s="28"/>
      <c r="AK127" s="28"/>
      <c r="AL127" s="29"/>
      <c r="AM127" s="7"/>
      <c r="AV127" s="15" t="s">
        <v>15</v>
      </c>
      <c r="AW127" s="34"/>
      <c r="AX127" s="32"/>
      <c r="AY127" s="32"/>
      <c r="AZ127" s="32"/>
      <c r="BA127" s="32"/>
      <c r="BB127" s="32"/>
      <c r="BC127" s="32"/>
      <c r="BD127" s="32"/>
      <c r="BE127" s="33"/>
    </row>
    <row r="128" spans="1:57" x14ac:dyDescent="0.25">
      <c r="A128" s="16" t="s">
        <v>11</v>
      </c>
      <c r="B128" s="17">
        <f>B11+B50+B89</f>
        <v>1341</v>
      </c>
      <c r="C128" s="17">
        <f t="shared" ref="C128:I128" si="195">C11+C50+C89</f>
        <v>129</v>
      </c>
      <c r="D128" s="17">
        <f t="shared" si="195"/>
        <v>74</v>
      </c>
      <c r="E128" s="17">
        <f t="shared" si="195"/>
        <v>63</v>
      </c>
      <c r="F128" s="17">
        <f t="shared" si="195"/>
        <v>38</v>
      </c>
      <c r="G128" s="17">
        <f t="shared" si="195"/>
        <v>36</v>
      </c>
      <c r="H128" s="17">
        <f t="shared" si="195"/>
        <v>119</v>
      </c>
      <c r="I128" s="17">
        <f t="shared" si="195"/>
        <v>-1</v>
      </c>
      <c r="J128" s="18">
        <f>SUM(B128:I128)</f>
        <v>1799</v>
      </c>
      <c r="T128" s="3"/>
      <c r="AC128" s="16" t="s">
        <v>11</v>
      </c>
      <c r="AD128" s="36">
        <f t="shared" ref="AD128:AJ130" si="196">AD11+AD50+AD89</f>
        <v>1392466</v>
      </c>
      <c r="AE128" s="36">
        <f t="shared" si="196"/>
        <v>208062</v>
      </c>
      <c r="AF128" s="36">
        <f t="shared" si="196"/>
        <v>78190</v>
      </c>
      <c r="AG128" s="36">
        <f t="shared" si="196"/>
        <v>66384</v>
      </c>
      <c r="AH128" s="36">
        <f t="shared" si="196"/>
        <v>24152</v>
      </c>
      <c r="AI128" s="36">
        <f t="shared" si="196"/>
        <v>10084</v>
      </c>
      <c r="AJ128" s="36">
        <f t="shared" si="196"/>
        <v>-156309.27000000002</v>
      </c>
      <c r="AK128" s="36">
        <f t="shared" ref="AK128" si="197">AK11+AK50+AK89</f>
        <v>-1000</v>
      </c>
      <c r="AL128" s="37">
        <f>AL11+AL50+AL89</f>
        <v>1622028.73</v>
      </c>
      <c r="AM128" s="7"/>
      <c r="AV128" s="16" t="s">
        <v>11</v>
      </c>
      <c r="AW128" s="30">
        <f>[1]TABLES!AW128-[2]TABLES!AW128</f>
        <v>-3811.3307868454986</v>
      </c>
      <c r="AX128" s="30">
        <f>[1]TABLES!AX128-[2]TABLES!AX128</f>
        <v>-1.1262466100952224</v>
      </c>
      <c r="AY128" s="30">
        <f>[1]TABLES!AY128-[2]TABLES!AY128</f>
        <v>-28.802428256070698</v>
      </c>
      <c r="AZ128" s="30">
        <f>[1]TABLES!AZ128-[2]TABLES!AZ128</f>
        <v>114.72643485546712</v>
      </c>
      <c r="BA128" s="30">
        <f>[1]TABLES!BA128-[2]TABLES!BA128</f>
        <v>3.7604175882509026</v>
      </c>
      <c r="BB128" s="30">
        <f>[1]TABLES!BB128-[2]TABLES!BB128</f>
        <v>-65.459505541346914</v>
      </c>
      <c r="BC128" s="30">
        <f>[1]TABLES!BC128-[2]TABLES!BC128</f>
        <v>-515.8721782178219</v>
      </c>
      <c r="BD128" s="30">
        <f>[1]TABLES!BD128-[2]TABLES!BD128</f>
        <v>-1000</v>
      </c>
      <c r="BE128" s="31">
        <f>[1]TABLES!BE128-[2]TABLES!BE128</f>
        <v>-559.64718198735386</v>
      </c>
    </row>
    <row r="129" spans="1:57" x14ac:dyDescent="0.25">
      <c r="A129" s="16" t="s">
        <v>12</v>
      </c>
      <c r="B129" s="17">
        <f t="shared" ref="B129:I129" si="198">B12+B51+B90</f>
        <v>774</v>
      </c>
      <c r="C129" s="17">
        <f t="shared" si="198"/>
        <v>115</v>
      </c>
      <c r="D129" s="17">
        <f t="shared" si="198"/>
        <v>69</v>
      </c>
      <c r="E129" s="17">
        <f t="shared" si="198"/>
        <v>54</v>
      </c>
      <c r="F129" s="17">
        <f t="shared" si="198"/>
        <v>37</v>
      </c>
      <c r="G129" s="17">
        <f t="shared" si="198"/>
        <v>69</v>
      </c>
      <c r="H129" s="17">
        <f t="shared" si="198"/>
        <v>428</v>
      </c>
      <c r="I129" s="17">
        <f t="shared" si="198"/>
        <v>-44</v>
      </c>
      <c r="J129" s="18">
        <f t="shared" ref="J129:J130" si="199">SUM(B129:I129)</f>
        <v>1502</v>
      </c>
      <c r="T129" s="3"/>
      <c r="AC129" s="16" t="s">
        <v>12</v>
      </c>
      <c r="AD129" s="36">
        <f t="shared" si="196"/>
        <v>805957</v>
      </c>
      <c r="AE129" s="36">
        <f t="shared" si="196"/>
        <v>86917.75</v>
      </c>
      <c r="AF129" s="36">
        <f t="shared" si="196"/>
        <v>91004</v>
      </c>
      <c r="AG129" s="36">
        <f t="shared" si="196"/>
        <v>15389</v>
      </c>
      <c r="AH129" s="36">
        <f t="shared" si="196"/>
        <v>4473</v>
      </c>
      <c r="AI129" s="36">
        <f t="shared" si="196"/>
        <v>-15901</v>
      </c>
      <c r="AJ129" s="36">
        <f t="shared" si="196"/>
        <v>-903293.47</v>
      </c>
      <c r="AK129" s="36">
        <f t="shared" ref="AK129" si="200">AK12+AK51+AK90</f>
        <v>-21500</v>
      </c>
      <c r="AL129" s="37">
        <f>AL12+AL51+AL90</f>
        <v>63046.280000000028</v>
      </c>
      <c r="AM129" s="7"/>
      <c r="AV129" s="16" t="s">
        <v>12</v>
      </c>
      <c r="AW129" s="30">
        <f>[1]TABLES!AW129-[2]TABLES!AW129</f>
        <v>-2964.9070115724985</v>
      </c>
      <c r="AX129" s="30">
        <f>[1]TABLES!AX129-[2]TABLES!AX129</f>
        <v>-196.56897047987468</v>
      </c>
      <c r="AY129" s="30">
        <f>[1]TABLES!AY129-[2]TABLES!AY129</f>
        <v>108.29835390946505</v>
      </c>
      <c r="AZ129" s="30">
        <f>[1]TABLES!AZ129-[2]TABLES!AZ129</f>
        <v>-76.476639230188084</v>
      </c>
      <c r="BA129" s="30">
        <f>[1]TABLES!BA129-[2]TABLES!BA129</f>
        <v>-70.516035588661282</v>
      </c>
      <c r="BB129" s="30">
        <f>[1]TABLES!BB129-[2]TABLES!BB129</f>
        <v>-129.07474503901216</v>
      </c>
      <c r="BC129" s="30">
        <f>[1]TABLES!BC129-[2]TABLES!BC129</f>
        <v>-547.11900060569349</v>
      </c>
      <c r="BD129" s="30">
        <f>[1]TABLES!BD129-[2]TABLES!BD129</f>
        <v>-488.63636363636363</v>
      </c>
      <c r="BE129" s="31">
        <f>[1]TABLES!BE129-[2]TABLES!BE129</f>
        <v>-256.33984542591793</v>
      </c>
    </row>
    <row r="130" spans="1:57" x14ac:dyDescent="0.25">
      <c r="A130" s="16" t="s">
        <v>13</v>
      </c>
      <c r="B130" s="17">
        <f t="shared" ref="B130:I130" si="201">B13+B52+B91</f>
        <v>216</v>
      </c>
      <c r="C130" s="17">
        <f t="shared" si="201"/>
        <v>21</v>
      </c>
      <c r="D130" s="17">
        <f t="shared" si="201"/>
        <v>6</v>
      </c>
      <c r="E130" s="17">
        <f t="shared" si="201"/>
        <v>6</v>
      </c>
      <c r="F130" s="17">
        <f t="shared" si="201"/>
        <v>8</v>
      </c>
      <c r="G130" s="17">
        <f t="shared" si="201"/>
        <v>4</v>
      </c>
      <c r="H130" s="17">
        <f t="shared" si="201"/>
        <v>35</v>
      </c>
      <c r="I130" s="17">
        <f t="shared" si="201"/>
        <v>-7</v>
      </c>
      <c r="J130" s="18">
        <f t="shared" si="199"/>
        <v>289</v>
      </c>
      <c r="T130" s="3"/>
      <c r="AC130" s="16" t="s">
        <v>13</v>
      </c>
      <c r="AD130" s="36">
        <f t="shared" si="196"/>
        <v>201828</v>
      </c>
      <c r="AE130" s="36">
        <f t="shared" si="196"/>
        <v>15060</v>
      </c>
      <c r="AF130" s="36">
        <f t="shared" si="196"/>
        <v>-184</v>
      </c>
      <c r="AG130" s="36">
        <f t="shared" si="196"/>
        <v>-9620</v>
      </c>
      <c r="AH130" s="36">
        <f t="shared" si="196"/>
        <v>4150</v>
      </c>
      <c r="AI130" s="36">
        <f t="shared" si="196"/>
        <v>-1399.2200000000012</v>
      </c>
      <c r="AJ130" s="36">
        <f t="shared" si="196"/>
        <v>-66834.000000000058</v>
      </c>
      <c r="AK130" s="36">
        <f t="shared" ref="AK130" si="202">AK13+AK52+AK91</f>
        <v>-3750</v>
      </c>
      <c r="AL130" s="37">
        <f>AL13+AL52+AL91</f>
        <v>139250.77999999994</v>
      </c>
      <c r="AM130" s="7"/>
      <c r="AV130" s="16" t="s">
        <v>13</v>
      </c>
      <c r="AW130" s="30">
        <f>[1]TABLES!AW130-[2]TABLES!AW130</f>
        <v>-2692.2919825561889</v>
      </c>
      <c r="AX130" s="30">
        <f>[1]TABLES!AX130-[2]TABLES!AX130</f>
        <v>-193.46251912289654</v>
      </c>
      <c r="AY130" s="30">
        <f>[1]TABLES!AY130-[2]TABLES!AY130</f>
        <v>-169.14385353095031</v>
      </c>
      <c r="AZ130" s="30">
        <f>[1]TABLES!AZ130-[2]TABLES!AZ130</f>
        <v>-470.88235294117646</v>
      </c>
      <c r="BA130" s="30">
        <f>[1]TABLES!BA130-[2]TABLES!BA130</f>
        <v>8.9285714285714448</v>
      </c>
      <c r="BB130" s="30">
        <f>[1]TABLES!BB130-[2]TABLES!BB130</f>
        <v>-98.823678160919542</v>
      </c>
      <c r="BC130" s="30">
        <f>[1]TABLES!BC130-[2]TABLES!BC130</f>
        <v>-480.8201438848925</v>
      </c>
      <c r="BD130" s="30">
        <f>[1]TABLES!BD130-[2]TABLES!BD130</f>
        <v>-535.71428571428567</v>
      </c>
      <c r="BE130" s="31">
        <f>[1]TABLES!BE130-[2]TABLES!BE130</f>
        <v>-357.99637709940509</v>
      </c>
    </row>
    <row r="131" spans="1:57" x14ac:dyDescent="0.25">
      <c r="A131" s="16" t="s">
        <v>14</v>
      </c>
      <c r="B131" s="17">
        <f>SUM(B128:B130)</f>
        <v>2331</v>
      </c>
      <c r="C131" s="17">
        <f t="shared" ref="C131:J131" si="203">SUM(C128:C130)</f>
        <v>265</v>
      </c>
      <c r="D131" s="17">
        <f t="shared" si="203"/>
        <v>149</v>
      </c>
      <c r="E131" s="17">
        <f t="shared" si="203"/>
        <v>123</v>
      </c>
      <c r="F131" s="17">
        <f t="shared" si="203"/>
        <v>83</v>
      </c>
      <c r="G131" s="17">
        <f t="shared" si="203"/>
        <v>109</v>
      </c>
      <c r="H131" s="17">
        <f t="shared" si="203"/>
        <v>582</v>
      </c>
      <c r="I131" s="17">
        <f t="shared" si="203"/>
        <v>-52</v>
      </c>
      <c r="J131" s="18">
        <f t="shared" si="203"/>
        <v>3590</v>
      </c>
      <c r="T131" s="3"/>
      <c r="AC131" s="16" t="s">
        <v>14</v>
      </c>
      <c r="AD131" s="36">
        <f>SUM(AD128:AD130)</f>
        <v>2400251</v>
      </c>
      <c r="AE131" s="36">
        <f t="shared" ref="AE131:AM131" si="204">SUM(AE128:AE130)</f>
        <v>310039.75</v>
      </c>
      <c r="AF131" s="36">
        <f t="shared" si="204"/>
        <v>169010</v>
      </c>
      <c r="AG131" s="36">
        <f t="shared" si="204"/>
        <v>72153</v>
      </c>
      <c r="AH131" s="36">
        <f t="shared" si="204"/>
        <v>32775</v>
      </c>
      <c r="AI131" s="36">
        <f t="shared" si="204"/>
        <v>-7216.2200000000012</v>
      </c>
      <c r="AJ131" s="36">
        <f t="shared" si="204"/>
        <v>-1126436.74</v>
      </c>
      <c r="AK131" s="36">
        <f t="shared" ref="AK131" si="205">SUM(AK128:AK130)</f>
        <v>-26250</v>
      </c>
      <c r="AL131" s="37">
        <f t="shared" si="204"/>
        <v>1824325.79</v>
      </c>
      <c r="AM131" s="9">
        <f t="shared" si="204"/>
        <v>0</v>
      </c>
      <c r="AV131" s="16" t="s">
        <v>32</v>
      </c>
      <c r="AW131" s="30">
        <f>[1]TABLES!AW131-[2]TABLES!AW131</f>
        <v>-3486.0503126394133</v>
      </c>
      <c r="AX131" s="30">
        <f>[1]TABLES!AX131-[2]TABLES!AX131</f>
        <v>-99.420236784216968</v>
      </c>
      <c r="AY131" s="30">
        <f>[1]TABLES!AY131-[2]TABLES!AY131</f>
        <v>31.380193511667699</v>
      </c>
      <c r="AZ131" s="30">
        <f>[1]TABLES!AZ131-[2]TABLES!AZ131</f>
        <v>-28.959761113018999</v>
      </c>
      <c r="BA131" s="30">
        <f>[1]TABLES!BA131-[2]TABLES!BA131</f>
        <v>-36.35421346211433</v>
      </c>
      <c r="BB131" s="30">
        <f>[1]TABLES!BB131-[2]TABLES!BB131</f>
        <v>-111.23332627573717</v>
      </c>
      <c r="BC131" s="30">
        <f>[1]TABLES!BC131-[2]TABLES!BC131</f>
        <v>-538.19242236024843</v>
      </c>
      <c r="BD131" s="30">
        <f>[1]TABLES!BD131-[2]TABLES!BD131</f>
        <v>-504.80769230769232</v>
      </c>
      <c r="BE131" s="31">
        <f>[1]TABLES!BE131-[2]TABLES!BE131</f>
        <v>-291.09646006479193</v>
      </c>
    </row>
    <row r="132" spans="1:57" x14ac:dyDescent="0.25">
      <c r="A132" s="16"/>
      <c r="B132" s="20"/>
      <c r="C132" s="20"/>
      <c r="D132" s="20"/>
      <c r="E132" s="20"/>
      <c r="F132" s="20"/>
      <c r="G132" s="20"/>
      <c r="H132" s="20"/>
      <c r="I132" s="20"/>
      <c r="J132" s="21"/>
      <c r="T132" s="3"/>
      <c r="AC132" s="16"/>
      <c r="AD132" s="36"/>
      <c r="AE132" s="36"/>
      <c r="AF132" s="36"/>
      <c r="AG132" s="36"/>
      <c r="AH132" s="36"/>
      <c r="AI132" s="36"/>
      <c r="AJ132" s="36"/>
      <c r="AK132" s="36"/>
      <c r="AL132" s="37"/>
      <c r="AM132" s="7"/>
      <c r="AV132" s="16"/>
      <c r="AW132" s="34"/>
      <c r="AX132" s="34"/>
      <c r="AY132" s="34"/>
      <c r="AZ132" s="34"/>
      <c r="BA132" s="34"/>
      <c r="BB132" s="34"/>
      <c r="BC132" s="34"/>
      <c r="BD132" s="34"/>
      <c r="BE132" s="35"/>
    </row>
    <row r="133" spans="1:57" x14ac:dyDescent="0.25">
      <c r="A133" s="15" t="s">
        <v>18</v>
      </c>
      <c r="B133" s="20"/>
      <c r="C133" s="20"/>
      <c r="D133" s="20"/>
      <c r="E133" s="20"/>
      <c r="F133" s="20"/>
      <c r="G133" s="20"/>
      <c r="H133" s="20"/>
      <c r="I133" s="20"/>
      <c r="J133" s="21"/>
      <c r="T133" s="3"/>
      <c r="AC133" s="15" t="s">
        <v>18</v>
      </c>
      <c r="AD133" s="28"/>
      <c r="AE133" s="28"/>
      <c r="AF133" s="28"/>
      <c r="AG133" s="28"/>
      <c r="AH133" s="28"/>
      <c r="AI133" s="28"/>
      <c r="AJ133" s="28"/>
      <c r="AK133" s="28"/>
      <c r="AL133" s="29"/>
      <c r="AM133" s="7"/>
      <c r="AV133" s="15" t="s">
        <v>18</v>
      </c>
      <c r="AW133" s="34"/>
      <c r="AX133" s="32"/>
      <c r="AY133" s="32"/>
      <c r="AZ133" s="32"/>
      <c r="BA133" s="32"/>
      <c r="BB133" s="32"/>
      <c r="BC133" s="32"/>
      <c r="BD133" s="32"/>
      <c r="BE133" s="33"/>
    </row>
    <row r="134" spans="1:57" x14ac:dyDescent="0.25">
      <c r="A134" s="16" t="s">
        <v>11</v>
      </c>
      <c r="B134" s="17">
        <f>B17+B56+B95</f>
        <v>564</v>
      </c>
      <c r="C134" s="17">
        <f t="shared" ref="C134:I134" si="206">C17+C56+C95</f>
        <v>81</v>
      </c>
      <c r="D134" s="17">
        <f t="shared" si="206"/>
        <v>48</v>
      </c>
      <c r="E134" s="17">
        <f t="shared" si="206"/>
        <v>35</v>
      </c>
      <c r="F134" s="17">
        <f t="shared" si="206"/>
        <v>17</v>
      </c>
      <c r="G134" s="17">
        <f t="shared" si="206"/>
        <v>23</v>
      </c>
      <c r="H134" s="17">
        <f t="shared" si="206"/>
        <v>91</v>
      </c>
      <c r="I134" s="17">
        <f t="shared" si="206"/>
        <v>-1</v>
      </c>
      <c r="J134" s="18">
        <f>SUM(B134:I134)</f>
        <v>858</v>
      </c>
      <c r="T134" s="3"/>
      <c r="AC134" s="16" t="s">
        <v>11</v>
      </c>
      <c r="AD134" s="36">
        <f t="shared" ref="AD134:AJ136" si="207">AD17+AD56+AD95</f>
        <v>-952085.25</v>
      </c>
      <c r="AE134" s="36">
        <f t="shared" si="207"/>
        <v>-385264</v>
      </c>
      <c r="AF134" s="36">
        <f t="shared" si="207"/>
        <v>-66686</v>
      </c>
      <c r="AG134" s="36">
        <f t="shared" si="207"/>
        <v>114676</v>
      </c>
      <c r="AH134" s="36">
        <f t="shared" si="207"/>
        <v>80207</v>
      </c>
      <c r="AI134" s="36">
        <f t="shared" si="207"/>
        <v>80795</v>
      </c>
      <c r="AJ134" s="36">
        <f t="shared" si="207"/>
        <v>84445</v>
      </c>
      <c r="AK134" s="36">
        <f t="shared" ref="AK134" si="208">AK17+AK56+AK95</f>
        <v>-500</v>
      </c>
      <c r="AL134" s="37">
        <f>AL17+AL56+AL95</f>
        <v>-1044412.25</v>
      </c>
      <c r="AM134" s="7"/>
      <c r="AV134" s="16" t="s">
        <v>11</v>
      </c>
      <c r="AW134" s="30">
        <f>[1]TABLES!AW134-[2]TABLES!AW134</f>
        <v>-3639.2776655915113</v>
      </c>
      <c r="AX134" s="30">
        <f>[1]TABLES!AX134-[2]TABLES!AX134</f>
        <v>-1659.1566951566952</v>
      </c>
      <c r="AY134" s="30">
        <f>[1]TABLES!AY134-[2]TABLES!AY134</f>
        <v>-764.77431059506534</v>
      </c>
      <c r="AZ134" s="30">
        <f>[1]TABLES!AZ134-[2]TABLES!AZ134</f>
        <v>579.27311101730675</v>
      </c>
      <c r="BA134" s="30">
        <f>[1]TABLES!BA134-[2]TABLES!BA134</f>
        <v>713.40841521793902</v>
      </c>
      <c r="BB134" s="30">
        <f>[1]TABLES!BB134-[2]TABLES!BB134</f>
        <v>518.58298659269519</v>
      </c>
      <c r="BC134" s="30">
        <f>[1]TABLES!BC134-[2]TABLES!BC134</f>
        <v>69.009618076073821</v>
      </c>
      <c r="BD134" s="30">
        <f>[1]TABLES!BD134-[2]TABLES!BD134</f>
        <v>-500</v>
      </c>
      <c r="BE134" s="31">
        <f>[1]TABLES!BE134-[2]TABLES!BE134</f>
        <v>-1553.8927921097361</v>
      </c>
    </row>
    <row r="135" spans="1:57" x14ac:dyDescent="0.25">
      <c r="A135" s="16" t="s">
        <v>12</v>
      </c>
      <c r="B135" s="17">
        <f t="shared" ref="B135:I135" si="209">B18+B57+B96</f>
        <v>757</v>
      </c>
      <c r="C135" s="17">
        <f t="shared" si="209"/>
        <v>127</v>
      </c>
      <c r="D135" s="17">
        <f t="shared" si="209"/>
        <v>113</v>
      </c>
      <c r="E135" s="17">
        <f t="shared" si="209"/>
        <v>55</v>
      </c>
      <c r="F135" s="17">
        <f t="shared" si="209"/>
        <v>51</v>
      </c>
      <c r="G135" s="17">
        <f t="shared" si="209"/>
        <v>92</v>
      </c>
      <c r="H135" s="17">
        <f t="shared" si="209"/>
        <v>674</v>
      </c>
      <c r="I135" s="17">
        <f t="shared" si="209"/>
        <v>-144</v>
      </c>
      <c r="J135" s="18">
        <f t="shared" ref="J135:J136" si="210">SUM(B135:I135)</f>
        <v>1725</v>
      </c>
      <c r="T135" s="3"/>
      <c r="AC135" s="16" t="s">
        <v>12</v>
      </c>
      <c r="AD135" s="36">
        <f t="shared" si="207"/>
        <v>350935</v>
      </c>
      <c r="AE135" s="36">
        <f t="shared" si="207"/>
        <v>-105577</v>
      </c>
      <c r="AF135" s="36">
        <f t="shared" si="207"/>
        <v>159937</v>
      </c>
      <c r="AG135" s="36">
        <f t="shared" si="207"/>
        <v>215298</v>
      </c>
      <c r="AH135" s="36">
        <f t="shared" si="207"/>
        <v>192070</v>
      </c>
      <c r="AI135" s="36">
        <f t="shared" si="207"/>
        <v>302599</v>
      </c>
      <c r="AJ135" s="36">
        <f t="shared" si="207"/>
        <v>506311.91999999993</v>
      </c>
      <c r="AK135" s="36">
        <f t="shared" ref="AK135" si="211">AK18+AK57+AK96</f>
        <v>-84000</v>
      </c>
      <c r="AL135" s="37">
        <f>AL18+AL57+AL96</f>
        <v>1537573.92</v>
      </c>
      <c r="AM135" s="7"/>
      <c r="AV135" s="16" t="s">
        <v>12</v>
      </c>
      <c r="AW135" s="30">
        <f>[1]TABLES!AW135-[2]TABLES!AW135</f>
        <v>-2743.405123744551</v>
      </c>
      <c r="AX135" s="30">
        <f>[1]TABLES!AX135-[2]TABLES!AX135</f>
        <v>-704.20936905337157</v>
      </c>
      <c r="AY135" s="30">
        <f>[1]TABLES!AY135-[2]TABLES!AY135</f>
        <v>-62.355380639097802</v>
      </c>
      <c r="AZ135" s="30">
        <f>[1]TABLES!AZ135-[2]TABLES!AZ135</f>
        <v>404.97031947784262</v>
      </c>
      <c r="BA135" s="30">
        <f>[1]TABLES!BA135-[2]TABLES!BA135</f>
        <v>440.73052127463632</v>
      </c>
      <c r="BB135" s="30">
        <f>[1]TABLES!BB135-[2]TABLES!BB135</f>
        <v>426.9164968374813</v>
      </c>
      <c r="BC135" s="30">
        <f>[1]TABLES!BC135-[2]TABLES!BC135</f>
        <v>25.802720766970879</v>
      </c>
      <c r="BD135" s="30">
        <f>[1]TABLES!BD135-[2]TABLES!BD135</f>
        <v>-583.33333333333337</v>
      </c>
      <c r="BE135" s="31">
        <f>[1]TABLES!BE135-[2]TABLES!BE135</f>
        <v>-88.560243231461527</v>
      </c>
    </row>
    <row r="136" spans="1:57" x14ac:dyDescent="0.25">
      <c r="A136" s="16" t="s">
        <v>13</v>
      </c>
      <c r="B136" s="17">
        <f t="shared" ref="B136:I136" si="212">B19+B58+B97</f>
        <v>96</v>
      </c>
      <c r="C136" s="17">
        <f t="shared" si="212"/>
        <v>12</v>
      </c>
      <c r="D136" s="17">
        <f t="shared" si="212"/>
        <v>8</v>
      </c>
      <c r="E136" s="17">
        <f t="shared" si="212"/>
        <v>6</v>
      </c>
      <c r="F136" s="17">
        <f t="shared" si="212"/>
        <v>5</v>
      </c>
      <c r="G136" s="17">
        <f t="shared" si="212"/>
        <v>15</v>
      </c>
      <c r="H136" s="17">
        <f t="shared" si="212"/>
        <v>52</v>
      </c>
      <c r="I136" s="17">
        <f t="shared" si="212"/>
        <v>-7</v>
      </c>
      <c r="J136" s="18">
        <f t="shared" si="210"/>
        <v>187</v>
      </c>
      <c r="T136" s="3"/>
      <c r="AC136" s="16" t="s">
        <v>13</v>
      </c>
      <c r="AD136" s="36">
        <f t="shared" si="207"/>
        <v>-323923</v>
      </c>
      <c r="AE136" s="36">
        <f t="shared" si="207"/>
        <v>-99158</v>
      </c>
      <c r="AF136" s="36">
        <f t="shared" si="207"/>
        <v>43398</v>
      </c>
      <c r="AG136" s="36">
        <f t="shared" si="207"/>
        <v>14216</v>
      </c>
      <c r="AH136" s="36">
        <f t="shared" si="207"/>
        <v>18100</v>
      </c>
      <c r="AI136" s="36">
        <f t="shared" si="207"/>
        <v>38450</v>
      </c>
      <c r="AJ136" s="36">
        <f t="shared" si="207"/>
        <v>45866</v>
      </c>
      <c r="AK136" s="36">
        <f t="shared" ref="AK136" si="213">AK19+AK58+AK97</f>
        <v>-3500</v>
      </c>
      <c r="AL136" s="37">
        <f>AL19+AL58+AL97</f>
        <v>-266551</v>
      </c>
      <c r="AM136" s="7"/>
      <c r="AV136" s="16" t="s">
        <v>13</v>
      </c>
      <c r="AW136" s="30">
        <f>[1]TABLES!AW136-[2]TABLES!AW136</f>
        <v>-3229.6807532106905</v>
      </c>
      <c r="AX136" s="30">
        <f>[1]TABLES!AX136-[2]TABLES!AX136</f>
        <v>-1235.6514285714286</v>
      </c>
      <c r="AY136" s="30">
        <f>[1]TABLES!AY136-[2]TABLES!AY136</f>
        <v>509.99686520376167</v>
      </c>
      <c r="AZ136" s="30">
        <f>[1]TABLES!AZ136-[2]TABLES!AZ136</f>
        <v>137.58333333333326</v>
      </c>
      <c r="BA136" s="30">
        <f>[1]TABLES!BA136-[2]TABLES!BA136</f>
        <v>411.90878378378375</v>
      </c>
      <c r="BB136" s="30">
        <f>[1]TABLES!BB136-[2]TABLES!BB136</f>
        <v>503.33333333333326</v>
      </c>
      <c r="BC136" s="30">
        <f>[1]TABLES!BC136-[2]TABLES!BC136</f>
        <v>63.455711185638279</v>
      </c>
      <c r="BD136" s="30">
        <f>[1]TABLES!BD136-[2]TABLES!BD136</f>
        <v>-500</v>
      </c>
      <c r="BE136" s="31">
        <f>[1]TABLES!BE136-[2]TABLES!BE136</f>
        <v>-814.94290415537034</v>
      </c>
    </row>
    <row r="137" spans="1:57" x14ac:dyDescent="0.25">
      <c r="A137" s="16" t="s">
        <v>14</v>
      </c>
      <c r="B137" s="17">
        <f>SUM(B134:B136)</f>
        <v>1417</v>
      </c>
      <c r="C137" s="17">
        <f t="shared" ref="C137:J137" si="214">SUM(C134:C136)</f>
        <v>220</v>
      </c>
      <c r="D137" s="17">
        <f t="shared" si="214"/>
        <v>169</v>
      </c>
      <c r="E137" s="17">
        <f t="shared" si="214"/>
        <v>96</v>
      </c>
      <c r="F137" s="17">
        <f t="shared" si="214"/>
        <v>73</v>
      </c>
      <c r="G137" s="17">
        <f t="shared" si="214"/>
        <v>130</v>
      </c>
      <c r="H137" s="17">
        <f t="shared" si="214"/>
        <v>817</v>
      </c>
      <c r="I137" s="17">
        <f t="shared" si="214"/>
        <v>-152</v>
      </c>
      <c r="J137" s="18">
        <f t="shared" si="214"/>
        <v>2770</v>
      </c>
      <c r="T137" s="3"/>
      <c r="AC137" s="16" t="s">
        <v>14</v>
      </c>
      <c r="AD137" s="36">
        <f>SUM(AD134:AD136)</f>
        <v>-925073.25</v>
      </c>
      <c r="AE137" s="36">
        <f t="shared" ref="AE137:AL137" si="215">SUM(AE134:AE136)</f>
        <v>-589999</v>
      </c>
      <c r="AF137" s="36">
        <f t="shared" si="215"/>
        <v>136649</v>
      </c>
      <c r="AG137" s="36">
        <f t="shared" si="215"/>
        <v>344190</v>
      </c>
      <c r="AH137" s="36">
        <f t="shared" si="215"/>
        <v>290377</v>
      </c>
      <c r="AI137" s="36">
        <f t="shared" si="215"/>
        <v>421844</v>
      </c>
      <c r="AJ137" s="36">
        <f t="shared" si="215"/>
        <v>636622.91999999993</v>
      </c>
      <c r="AK137" s="36">
        <f t="shared" ref="AK137" si="216">SUM(AK134:AK136)</f>
        <v>-88000</v>
      </c>
      <c r="AL137" s="37">
        <f t="shared" si="215"/>
        <v>226610.66999999993</v>
      </c>
      <c r="AM137" s="7"/>
      <c r="AV137" s="16" t="s">
        <v>32</v>
      </c>
      <c r="AW137" s="30">
        <f>[1]TABLES!AW137-[2]TABLES!AW137</f>
        <v>-3272.6466267216833</v>
      </c>
      <c r="AX137" s="30">
        <f>[1]TABLES!AX137-[2]TABLES!AX137</f>
        <v>-1103.9849345923935</v>
      </c>
      <c r="AY137" s="30">
        <f>[1]TABLES!AY137-[2]TABLES!AY137</f>
        <v>-238.39188972248689</v>
      </c>
      <c r="AZ137" s="30">
        <f>[1]TABLES!AZ137-[2]TABLES!AZ137</f>
        <v>424.97597315436235</v>
      </c>
      <c r="BA137" s="30">
        <f>[1]TABLES!BA137-[2]TABLES!BA137</f>
        <v>492.63516990031087</v>
      </c>
      <c r="BB137" s="30">
        <f>[1]TABLES!BB137-[2]TABLES!BB137</f>
        <v>447.83002953463006</v>
      </c>
      <c r="BC137" s="30">
        <f>[1]TABLES!BC137-[2]TABLES!BC137</f>
        <v>31.966467955843768</v>
      </c>
      <c r="BD137" s="30">
        <f>[1]TABLES!BD137-[2]TABLES!BD137</f>
        <v>-578.9473684210526</v>
      </c>
      <c r="BE137" s="31">
        <f>[1]TABLES!BE137-[2]TABLES!BE137</f>
        <v>-448.20914720118162</v>
      </c>
    </row>
    <row r="138" spans="1:57" x14ac:dyDescent="0.25">
      <c r="A138" s="16"/>
      <c r="B138" s="20"/>
      <c r="C138" s="20"/>
      <c r="D138" s="20"/>
      <c r="E138" s="20"/>
      <c r="F138" s="20"/>
      <c r="G138" s="20"/>
      <c r="H138" s="20"/>
      <c r="I138" s="20"/>
      <c r="J138" s="21"/>
      <c r="T138" s="3"/>
      <c r="AC138" s="16"/>
      <c r="AD138" s="36"/>
      <c r="AE138" s="36"/>
      <c r="AF138" s="36"/>
      <c r="AG138" s="36"/>
      <c r="AH138" s="36"/>
      <c r="AI138" s="36"/>
      <c r="AJ138" s="36"/>
      <c r="AK138" s="36"/>
      <c r="AL138" s="37"/>
      <c r="AM138" s="7"/>
      <c r="AV138" s="16"/>
      <c r="AW138" s="34"/>
      <c r="AX138" s="34"/>
      <c r="AY138" s="34"/>
      <c r="AZ138" s="34"/>
      <c r="BA138" s="34"/>
      <c r="BB138" s="34"/>
      <c r="BC138" s="34"/>
      <c r="BD138" s="34"/>
      <c r="BE138" s="35"/>
    </row>
    <row r="139" spans="1:57" x14ac:dyDescent="0.25">
      <c r="A139" s="15" t="s">
        <v>20</v>
      </c>
      <c r="B139" s="20"/>
      <c r="C139" s="20"/>
      <c r="D139" s="20"/>
      <c r="E139" s="20"/>
      <c r="F139" s="20"/>
      <c r="G139" s="20"/>
      <c r="H139" s="20"/>
      <c r="I139" s="20"/>
      <c r="J139" s="21"/>
      <c r="T139" s="3"/>
      <c r="AC139" s="15" t="s">
        <v>20</v>
      </c>
      <c r="AD139" s="28"/>
      <c r="AE139" s="28"/>
      <c r="AF139" s="28"/>
      <c r="AG139" s="28"/>
      <c r="AH139" s="28"/>
      <c r="AI139" s="28"/>
      <c r="AJ139" s="28"/>
      <c r="AK139" s="28"/>
      <c r="AL139" s="29"/>
      <c r="AM139" s="7"/>
      <c r="AV139" s="15" t="s">
        <v>20</v>
      </c>
      <c r="AW139" s="34"/>
      <c r="AX139" s="32"/>
      <c r="AY139" s="32"/>
      <c r="AZ139" s="32"/>
      <c r="BA139" s="32"/>
      <c r="BB139" s="32"/>
      <c r="BC139" s="32"/>
      <c r="BD139" s="32"/>
      <c r="BE139" s="33"/>
    </row>
    <row r="140" spans="1:57" x14ac:dyDescent="0.25">
      <c r="A140" s="16" t="s">
        <v>11</v>
      </c>
      <c r="B140" s="17">
        <f>B23+B62+B101</f>
        <v>125</v>
      </c>
      <c r="C140" s="17">
        <f t="shared" ref="C140:I140" si="217">C23+C62+C101</f>
        <v>14</v>
      </c>
      <c r="D140" s="17">
        <f t="shared" si="217"/>
        <v>11</v>
      </c>
      <c r="E140" s="17">
        <f t="shared" si="217"/>
        <v>7</v>
      </c>
      <c r="F140" s="17">
        <f t="shared" si="217"/>
        <v>1</v>
      </c>
      <c r="G140" s="17">
        <f t="shared" si="217"/>
        <v>11</v>
      </c>
      <c r="H140" s="17">
        <f t="shared" si="217"/>
        <v>30</v>
      </c>
      <c r="I140" s="17">
        <f t="shared" si="217"/>
        <v>-6</v>
      </c>
      <c r="J140" s="18">
        <f>SUM(B140:I140)</f>
        <v>193</v>
      </c>
      <c r="T140" s="3"/>
      <c r="AC140" s="16" t="s">
        <v>11</v>
      </c>
      <c r="AD140" s="36">
        <f t="shared" ref="AD140:AJ142" si="218">AD23+AD62+AD101</f>
        <v>-426187</v>
      </c>
      <c r="AE140" s="36">
        <f t="shared" si="218"/>
        <v>-135634</v>
      </c>
      <c r="AF140" s="36">
        <f t="shared" si="218"/>
        <v>-38908</v>
      </c>
      <c r="AG140" s="36">
        <f t="shared" si="218"/>
        <v>47018</v>
      </c>
      <c r="AH140" s="36">
        <f t="shared" si="218"/>
        <v>33667</v>
      </c>
      <c r="AI140" s="36">
        <f t="shared" si="218"/>
        <v>45750</v>
      </c>
      <c r="AJ140" s="36">
        <f t="shared" si="218"/>
        <v>70500</v>
      </c>
      <c r="AK140" s="36">
        <f t="shared" ref="AK140" si="219">AK23+AK62+AK101</f>
        <v>-4250</v>
      </c>
      <c r="AL140" s="37">
        <f>AL23+AL62+AL101</f>
        <v>-408044</v>
      </c>
      <c r="AM140" s="7"/>
      <c r="AV140" s="16" t="s">
        <v>11</v>
      </c>
      <c r="AW140" s="30">
        <f>[1]TABLES!AW140-[2]TABLES!AW140</f>
        <v>-3808.0701981972347</v>
      </c>
      <c r="AX140" s="30">
        <f>[1]TABLES!AX140-[2]TABLES!AX140</f>
        <v>-1788.7397959183677</v>
      </c>
      <c r="AY140" s="30">
        <f>[1]TABLES!AY140-[2]TABLES!AY140</f>
        <v>-1007.8489918489918</v>
      </c>
      <c r="AZ140" s="30">
        <f>[1]TABLES!AZ140-[2]TABLES!AZ140</f>
        <v>690.67346938775518</v>
      </c>
      <c r="BA140" s="30">
        <f>[1]TABLES!BA140-[2]TABLES!BA140</f>
        <v>1102.3103448275861</v>
      </c>
      <c r="BB140" s="30">
        <f>[1]TABLES!BB140-[2]TABLES!BB140</f>
        <v>769.74358974358972</v>
      </c>
      <c r="BC140" s="30">
        <f>[1]TABLES!BC140-[2]TABLES!BC140</f>
        <v>268.95367627255587</v>
      </c>
      <c r="BD140" s="30">
        <f>[1]TABLES!BD140-[2]TABLES!BD140</f>
        <v>-708.33333333333337</v>
      </c>
      <c r="BE140" s="31">
        <f>[1]TABLES!BE140-[2]TABLES!BE140</f>
        <v>-1302.0344097481261</v>
      </c>
    </row>
    <row r="141" spans="1:57" x14ac:dyDescent="0.25">
      <c r="A141" s="16" t="s">
        <v>12</v>
      </c>
      <c r="B141" s="17">
        <f t="shared" ref="B141:I141" si="220">B24+B63+B102</f>
        <v>380</v>
      </c>
      <c r="C141" s="17">
        <f t="shared" si="220"/>
        <v>54</v>
      </c>
      <c r="D141" s="17">
        <f t="shared" si="220"/>
        <v>33</v>
      </c>
      <c r="E141" s="17">
        <f t="shared" si="220"/>
        <v>22</v>
      </c>
      <c r="F141" s="17">
        <f t="shared" si="220"/>
        <v>26</v>
      </c>
      <c r="G141" s="17">
        <f t="shared" si="220"/>
        <v>53</v>
      </c>
      <c r="H141" s="17">
        <f t="shared" si="220"/>
        <v>282</v>
      </c>
      <c r="I141" s="17">
        <f t="shared" si="220"/>
        <v>-152</v>
      </c>
      <c r="J141" s="18">
        <f t="shared" ref="J141:J142" si="221">SUM(B141:I141)</f>
        <v>698</v>
      </c>
      <c r="T141" s="3"/>
      <c r="AC141" s="16" t="s">
        <v>12</v>
      </c>
      <c r="AD141" s="36">
        <f t="shared" si="218"/>
        <v>-143215</v>
      </c>
      <c r="AE141" s="36">
        <f t="shared" si="218"/>
        <v>-241042</v>
      </c>
      <c r="AF141" s="36">
        <f t="shared" si="218"/>
        <v>43528</v>
      </c>
      <c r="AG141" s="36">
        <f t="shared" si="218"/>
        <v>156986</v>
      </c>
      <c r="AH141" s="36">
        <f t="shared" si="218"/>
        <v>148620</v>
      </c>
      <c r="AI141" s="36">
        <f t="shared" si="218"/>
        <v>282971</v>
      </c>
      <c r="AJ141" s="36">
        <f t="shared" si="218"/>
        <v>848751</v>
      </c>
      <c r="AK141" s="36">
        <f t="shared" ref="AK141" si="222">AK24+AK63+AK102</f>
        <v>-94750</v>
      </c>
      <c r="AL141" s="37">
        <f>AL24+AL63+AL102</f>
        <v>1001849</v>
      </c>
      <c r="AM141" s="7"/>
      <c r="AV141" s="16" t="s">
        <v>12</v>
      </c>
      <c r="AW141" s="30">
        <f>[1]TABLES!AW141-[2]TABLES!AW141</f>
        <v>-3516.1133072407042</v>
      </c>
      <c r="AX141" s="30">
        <f>[1]TABLES!AX141-[2]TABLES!AX141</f>
        <v>-1261.4740695546066</v>
      </c>
      <c r="AY141" s="30">
        <f>[1]TABLES!AY141-[2]TABLES!AY141</f>
        <v>-104.96463312951619</v>
      </c>
      <c r="AZ141" s="30">
        <f>[1]TABLES!AZ141-[2]TABLES!AZ141</f>
        <v>594.72906403940897</v>
      </c>
      <c r="BA141" s="30">
        <f>[1]TABLES!BA141-[2]TABLES!BA141</f>
        <v>663.29113120736156</v>
      </c>
      <c r="BB141" s="30">
        <f>[1]TABLES!BB141-[2]TABLES!BB141</f>
        <v>684.82631550716087</v>
      </c>
      <c r="BC141" s="30">
        <f>[1]TABLES!BC141-[2]TABLES!BC141</f>
        <v>244.53779328452504</v>
      </c>
      <c r="BD141" s="30">
        <f>[1]TABLES!BD141-[2]TABLES!BD141</f>
        <v>-623.35526315789468</v>
      </c>
      <c r="BE141" s="31">
        <f>[1]TABLES!BE141-[2]TABLES!BE141</f>
        <v>-2.6751995009472012</v>
      </c>
    </row>
    <row r="142" spans="1:57" x14ac:dyDescent="0.25">
      <c r="A142" s="16" t="s">
        <v>13</v>
      </c>
      <c r="B142" s="17">
        <f t="shared" ref="B142:I142" si="223">B25+B64+B103</f>
        <v>48</v>
      </c>
      <c r="C142" s="17">
        <f t="shared" si="223"/>
        <v>10</v>
      </c>
      <c r="D142" s="17">
        <f t="shared" si="223"/>
        <v>2</v>
      </c>
      <c r="E142" s="17">
        <f t="shared" si="223"/>
        <v>1</v>
      </c>
      <c r="F142" s="17">
        <f t="shared" si="223"/>
        <v>1</v>
      </c>
      <c r="G142" s="17">
        <f t="shared" si="223"/>
        <v>5</v>
      </c>
      <c r="H142" s="17">
        <f t="shared" si="223"/>
        <v>126</v>
      </c>
      <c r="I142" s="17">
        <f t="shared" si="223"/>
        <v>-14</v>
      </c>
      <c r="J142" s="18">
        <f t="shared" si="221"/>
        <v>179</v>
      </c>
      <c r="T142" s="3"/>
      <c r="AC142" s="16" t="s">
        <v>13</v>
      </c>
      <c r="AD142" s="36">
        <f t="shared" si="218"/>
        <v>-116036</v>
      </c>
      <c r="AE142" s="36">
        <f t="shared" si="218"/>
        <v>-87261</v>
      </c>
      <c r="AF142" s="36">
        <f t="shared" si="218"/>
        <v>-2388</v>
      </c>
      <c r="AG142" s="36">
        <f t="shared" si="218"/>
        <v>8906</v>
      </c>
      <c r="AH142" s="36">
        <f t="shared" si="218"/>
        <v>10500</v>
      </c>
      <c r="AI142" s="36">
        <f t="shared" si="218"/>
        <v>21422</v>
      </c>
      <c r="AJ142" s="36">
        <f t="shared" si="218"/>
        <v>68334</v>
      </c>
      <c r="AK142" s="36">
        <f t="shared" ref="AK142" si="224">AK25+AK64+AK103</f>
        <v>-8000</v>
      </c>
      <c r="AL142" s="37">
        <f>AL25+AL64+AL103</f>
        <v>-104523</v>
      </c>
      <c r="AM142" s="7"/>
      <c r="AV142" s="16" t="s">
        <v>13</v>
      </c>
      <c r="AW142" s="30">
        <f>[1]TABLES!AW142-[2]TABLES!AW142</f>
        <v>-3487.4160389898097</v>
      </c>
      <c r="AX142" s="30">
        <f>[1]TABLES!AX142-[2]TABLES!AX142</f>
        <v>-2029.552489177489</v>
      </c>
      <c r="AY142" s="30">
        <f>[1]TABLES!AY142-[2]TABLES!AY142</f>
        <v>-159.66729205753609</v>
      </c>
      <c r="AZ142" s="30">
        <f>[1]TABLES!AZ142-[2]TABLES!AZ142</f>
        <v>399.74853801169593</v>
      </c>
      <c r="BA142" s="30">
        <f>[1]TABLES!BA142-[2]TABLES!BA142</f>
        <v>988.88888888888891</v>
      </c>
      <c r="BB142" s="30">
        <f>[1]TABLES!BB142-[2]TABLES!BB142</f>
        <v>439.63650075414785</v>
      </c>
      <c r="BC142" s="30">
        <f>[1]TABLES!BC142-[2]TABLES!BC142</f>
        <v>-628.35081867798658</v>
      </c>
      <c r="BD142" s="30">
        <f>[1]TABLES!BD142-[2]TABLES!BD142</f>
        <v>-571.42857142857144</v>
      </c>
      <c r="BE142" s="31">
        <f>[1]TABLES!BE142-[2]TABLES!BE142</f>
        <v>-1367.8187699096559</v>
      </c>
    </row>
    <row r="143" spans="1:57" x14ac:dyDescent="0.25">
      <c r="A143" s="16" t="s">
        <v>14</v>
      </c>
      <c r="B143" s="17">
        <f>SUM(B140:B142)</f>
        <v>553</v>
      </c>
      <c r="C143" s="17">
        <f t="shared" ref="C143:J143" si="225">SUM(C140:C142)</f>
        <v>78</v>
      </c>
      <c r="D143" s="17">
        <f t="shared" si="225"/>
        <v>46</v>
      </c>
      <c r="E143" s="17">
        <f t="shared" si="225"/>
        <v>30</v>
      </c>
      <c r="F143" s="17">
        <f t="shared" si="225"/>
        <v>28</v>
      </c>
      <c r="G143" s="17">
        <f t="shared" si="225"/>
        <v>69</v>
      </c>
      <c r="H143" s="17">
        <f t="shared" si="225"/>
        <v>438</v>
      </c>
      <c r="I143" s="17">
        <f t="shared" si="225"/>
        <v>-172</v>
      </c>
      <c r="J143" s="18">
        <f t="shared" si="225"/>
        <v>1070</v>
      </c>
      <c r="T143" s="3"/>
      <c r="AC143" s="16" t="s">
        <v>14</v>
      </c>
      <c r="AD143" s="36">
        <f>SUM(AD140:AD142)</f>
        <v>-685438</v>
      </c>
      <c r="AE143" s="36">
        <f t="shared" ref="AE143:AL143" si="226">SUM(AE140:AE142)</f>
        <v>-463937</v>
      </c>
      <c r="AF143" s="36">
        <f t="shared" si="226"/>
        <v>2232</v>
      </c>
      <c r="AG143" s="36">
        <f t="shared" si="226"/>
        <v>212910</v>
      </c>
      <c r="AH143" s="36">
        <f t="shared" si="226"/>
        <v>192787</v>
      </c>
      <c r="AI143" s="36">
        <f t="shared" si="226"/>
        <v>350143</v>
      </c>
      <c r="AJ143" s="36">
        <f t="shared" si="226"/>
        <v>987585</v>
      </c>
      <c r="AK143" s="36">
        <f t="shared" ref="AK143" si="227">SUM(AK140:AK142)</f>
        <v>-107000</v>
      </c>
      <c r="AL143" s="37">
        <f t="shared" si="226"/>
        <v>489282</v>
      </c>
      <c r="AM143" s="7"/>
      <c r="AV143" s="16" t="s">
        <v>32</v>
      </c>
      <c r="AW143" s="30">
        <f>[1]TABLES!AW143-[2]TABLES!AW143</f>
        <v>-3632.6710593203766</v>
      </c>
      <c r="AX143" s="30">
        <f>[1]TABLES!AX143-[2]TABLES!AX143</f>
        <v>-1472.7050008348638</v>
      </c>
      <c r="AY143" s="30">
        <f>[1]TABLES!AY143-[2]TABLES!AY143</f>
        <v>-283.78270334454783</v>
      </c>
      <c r="AZ143" s="30">
        <f>[1]TABLES!AZ143-[2]TABLES!AZ143</f>
        <v>600.14814814814827</v>
      </c>
      <c r="BA143" s="30">
        <f>[1]TABLES!BA143-[2]TABLES!BA143</f>
        <v>737.83713987162253</v>
      </c>
      <c r="BB143" s="30">
        <f>[1]TABLES!BB143-[2]TABLES!BB143</f>
        <v>672.53626612182359</v>
      </c>
      <c r="BC143" s="30">
        <f>[1]TABLES!BC143-[2]TABLES!BC143</f>
        <v>223.96905294556302</v>
      </c>
      <c r="BD143" s="30">
        <f>[1]TABLES!BD143-[2]TABLES!BD143</f>
        <v>-622.09302325581393</v>
      </c>
      <c r="BE143" s="31">
        <f>[1]TABLES!BE143-[2]TABLES!BE143</f>
        <v>-238.59161436204204</v>
      </c>
    </row>
    <row r="144" spans="1:57" x14ac:dyDescent="0.25">
      <c r="A144" s="16"/>
      <c r="B144" s="20"/>
      <c r="C144" s="20"/>
      <c r="D144" s="20"/>
      <c r="E144" s="20"/>
      <c r="F144" s="20"/>
      <c r="G144" s="20"/>
      <c r="H144" s="20"/>
      <c r="I144" s="20"/>
      <c r="J144" s="21"/>
      <c r="T144" s="3"/>
      <c r="AC144" s="16"/>
      <c r="AD144" s="36"/>
      <c r="AE144" s="36"/>
      <c r="AF144" s="36"/>
      <c r="AG144" s="36"/>
      <c r="AH144" s="36"/>
      <c r="AI144" s="36"/>
      <c r="AJ144" s="36"/>
      <c r="AK144" s="36"/>
      <c r="AL144" s="37"/>
      <c r="AM144" s="7"/>
      <c r="AV144" s="16"/>
      <c r="AW144" s="34"/>
      <c r="AX144" s="34"/>
      <c r="AY144" s="34"/>
      <c r="AZ144" s="34"/>
      <c r="BA144" s="34"/>
      <c r="BB144" s="34"/>
      <c r="BC144" s="34"/>
      <c r="BD144" s="34"/>
      <c r="BE144" s="35"/>
    </row>
    <row r="145" spans="1:58" x14ac:dyDescent="0.25">
      <c r="A145" s="15" t="s">
        <v>21</v>
      </c>
      <c r="B145" s="20"/>
      <c r="C145" s="20"/>
      <c r="D145" s="20"/>
      <c r="E145" s="20"/>
      <c r="F145" s="20"/>
      <c r="G145" s="20"/>
      <c r="H145" s="20"/>
      <c r="I145" s="20"/>
      <c r="J145" s="21"/>
      <c r="T145" s="3"/>
      <c r="AC145" s="15" t="s">
        <v>21</v>
      </c>
      <c r="AD145" s="28"/>
      <c r="AE145" s="28"/>
      <c r="AF145" s="28"/>
      <c r="AG145" s="28"/>
      <c r="AH145" s="28"/>
      <c r="AI145" s="28"/>
      <c r="AJ145" s="28"/>
      <c r="AK145" s="28"/>
      <c r="AL145" s="29"/>
      <c r="AM145" s="7"/>
      <c r="AV145" s="15" t="s">
        <v>21</v>
      </c>
      <c r="AW145" s="34"/>
      <c r="AX145" s="32"/>
      <c r="AY145" s="32"/>
      <c r="AZ145" s="32"/>
      <c r="BA145" s="32"/>
      <c r="BB145" s="32"/>
      <c r="BC145" s="32"/>
      <c r="BD145" s="32"/>
      <c r="BE145" s="33"/>
    </row>
    <row r="146" spans="1:58" x14ac:dyDescent="0.25">
      <c r="A146" s="16" t="s">
        <v>11</v>
      </c>
      <c r="B146" s="17">
        <f>B29+B68+B107</f>
        <v>20</v>
      </c>
      <c r="C146" s="17">
        <f t="shared" ref="C146:I146" si="228">C29+C68+C107</f>
        <v>3</v>
      </c>
      <c r="D146" s="17">
        <f t="shared" si="228"/>
        <v>3</v>
      </c>
      <c r="E146" s="17">
        <f t="shared" si="228"/>
        <v>1</v>
      </c>
      <c r="F146" s="17">
        <f t="shared" si="228"/>
        <v>1</v>
      </c>
      <c r="G146" s="17">
        <f t="shared" si="228"/>
        <v>3</v>
      </c>
      <c r="H146" s="17">
        <f t="shared" si="228"/>
        <v>6</v>
      </c>
      <c r="I146" s="17">
        <f t="shared" si="228"/>
        <v>-4</v>
      </c>
      <c r="J146" s="18">
        <f>SUM(B146:I146)</f>
        <v>33</v>
      </c>
      <c r="T146" s="3"/>
      <c r="AC146" s="16" t="s">
        <v>11</v>
      </c>
      <c r="AD146" s="36">
        <f t="shared" ref="AD146:AJ148" si="229">AD29+AD68+AD107</f>
        <v>-14697</v>
      </c>
      <c r="AE146" s="36">
        <f t="shared" si="229"/>
        <v>-67495</v>
      </c>
      <c r="AF146" s="36">
        <f t="shared" si="229"/>
        <v>-13596</v>
      </c>
      <c r="AG146" s="36">
        <f t="shared" si="229"/>
        <v>11850</v>
      </c>
      <c r="AH146" s="36">
        <f t="shared" si="229"/>
        <v>-1792</v>
      </c>
      <c r="AI146" s="36">
        <f t="shared" si="229"/>
        <v>15250</v>
      </c>
      <c r="AJ146" s="36">
        <f t="shared" si="229"/>
        <v>-1500</v>
      </c>
      <c r="AK146" s="36">
        <f t="shared" ref="AK146" si="230">AK29+AK68+AK107</f>
        <v>-7000</v>
      </c>
      <c r="AL146" s="37">
        <f>AL29+AL68+AL107</f>
        <v>-78980</v>
      </c>
      <c r="AM146" s="7"/>
      <c r="AV146" s="16" t="s">
        <v>11</v>
      </c>
      <c r="AW146" s="30">
        <f>[1]TABLES!AW146-[2]TABLES!AW146</f>
        <v>-1955.7115384615381</v>
      </c>
      <c r="AX146" s="30">
        <f>[1]TABLES!AX146-[2]TABLES!AX146</f>
        <v>-2805.9274193548385</v>
      </c>
      <c r="AY146" s="30">
        <f>[1]TABLES!AY146-[2]TABLES!AY146</f>
        <v>-1147.4285714285716</v>
      </c>
      <c r="AZ146" s="30">
        <f>[1]TABLES!AZ146-[2]TABLES!AZ146</f>
        <v>934.09090909090901</v>
      </c>
      <c r="BA146" s="30">
        <f>[1]TABLES!BA146-[2]TABLES!BA146</f>
        <v>-343.89010989011012</v>
      </c>
      <c r="BB146" s="30">
        <f>[1]TABLES!BB146-[2]TABLES!BB146</f>
        <v>617.78846153846143</v>
      </c>
      <c r="BC146" s="30">
        <f>[1]TABLES!BC146-[2]TABLES!BC146</f>
        <v>-194.1320793293803</v>
      </c>
      <c r="BD146" s="30">
        <f>[1]TABLES!BD146-[2]TABLES!BD146</f>
        <v>-1750</v>
      </c>
      <c r="BE146" s="31">
        <f>[1]TABLES!BE146-[2]TABLES!BE146</f>
        <v>-876.87081072454521</v>
      </c>
    </row>
    <row r="147" spans="1:58" x14ac:dyDescent="0.25">
      <c r="A147" s="16" t="s">
        <v>12</v>
      </c>
      <c r="B147" s="17">
        <f t="shared" ref="B147:I147" si="231">B30+B69+B108</f>
        <v>82</v>
      </c>
      <c r="C147" s="17">
        <f t="shared" si="231"/>
        <v>24</v>
      </c>
      <c r="D147" s="17">
        <f t="shared" si="231"/>
        <v>10</v>
      </c>
      <c r="E147" s="17">
        <f t="shared" si="231"/>
        <v>7</v>
      </c>
      <c r="F147" s="17">
        <f t="shared" si="231"/>
        <v>11</v>
      </c>
      <c r="G147" s="17">
        <f t="shared" si="231"/>
        <v>16</v>
      </c>
      <c r="H147" s="17">
        <f t="shared" si="231"/>
        <v>186</v>
      </c>
      <c r="I147" s="17">
        <f t="shared" si="231"/>
        <v>-243</v>
      </c>
      <c r="J147" s="18">
        <f t="shared" ref="J147:J148" si="232">SUM(B147:I147)</f>
        <v>93</v>
      </c>
      <c r="T147" s="3"/>
      <c r="AC147" s="16" t="s">
        <v>12</v>
      </c>
      <c r="AD147" s="36">
        <f t="shared" si="229"/>
        <v>-70801</v>
      </c>
      <c r="AE147" s="36">
        <f t="shared" si="229"/>
        <v>-143130</v>
      </c>
      <c r="AF147" s="36">
        <f t="shared" si="229"/>
        <v>33892</v>
      </c>
      <c r="AG147" s="36">
        <f t="shared" si="229"/>
        <v>69188</v>
      </c>
      <c r="AH147" s="36">
        <f t="shared" si="229"/>
        <v>72483</v>
      </c>
      <c r="AI147" s="36">
        <f t="shared" si="229"/>
        <v>138269</v>
      </c>
      <c r="AJ147" s="36">
        <f t="shared" si="229"/>
        <v>139248</v>
      </c>
      <c r="AK147" s="36">
        <f t="shared" ref="AK147" si="233">AK30+AK69+AK108</f>
        <v>-483594</v>
      </c>
      <c r="AL147" s="37">
        <f>AL30+AL69+AL108</f>
        <v>-244445</v>
      </c>
      <c r="AM147" s="7"/>
      <c r="AV147" s="16" t="s">
        <v>12</v>
      </c>
      <c r="AW147" s="30">
        <f>[1]TABLES!AW147-[2]TABLES!AW147</f>
        <v>-1477.0763304516895</v>
      </c>
      <c r="AX147" s="30">
        <f>[1]TABLES!AX147-[2]TABLES!AX147</f>
        <v>-1155.313432835821</v>
      </c>
      <c r="AY147" s="30">
        <f>[1]TABLES!AY147-[2]TABLES!AY147</f>
        <v>3.9384697699306344</v>
      </c>
      <c r="AZ147" s="30">
        <f>[1]TABLES!AZ147-[2]TABLES!AZ147</f>
        <v>375.84962406015029</v>
      </c>
      <c r="BA147" s="30">
        <f>[1]TABLES!BA147-[2]TABLES!BA147</f>
        <v>345.2843774962912</v>
      </c>
      <c r="BB147" s="30">
        <f>[1]TABLES!BB147-[2]TABLES!BB147</f>
        <v>459.9139527458492</v>
      </c>
      <c r="BC147" s="30">
        <f>[1]TABLES!BC147-[2]TABLES!BC147</f>
        <v>-85.820755484622623</v>
      </c>
      <c r="BD147" s="30">
        <f>[1]TABLES!BD147-[2]TABLES!BD147</f>
        <v>-1990.0987654320988</v>
      </c>
      <c r="BE147" s="31">
        <f>[1]TABLES!BE147-[2]TABLES!BE147</f>
        <v>-119.17440803414729</v>
      </c>
    </row>
    <row r="148" spans="1:58" x14ac:dyDescent="0.25">
      <c r="A148" s="16" t="s">
        <v>13</v>
      </c>
      <c r="B148" s="17">
        <f t="shared" ref="B148:I148" si="234">B31+B70+B109</f>
        <v>8</v>
      </c>
      <c r="C148" s="17">
        <f t="shared" si="234"/>
        <v>2</v>
      </c>
      <c r="D148" s="17">
        <f t="shared" si="234"/>
        <v>3</v>
      </c>
      <c r="E148" s="17">
        <f t="shared" si="234"/>
        <v>3</v>
      </c>
      <c r="F148" s="17">
        <f t="shared" si="234"/>
        <v>2</v>
      </c>
      <c r="G148" s="17">
        <f t="shared" si="234"/>
        <v>1</v>
      </c>
      <c r="H148" s="17">
        <f t="shared" si="234"/>
        <v>19</v>
      </c>
      <c r="I148" s="17">
        <f t="shared" si="234"/>
        <v>-18</v>
      </c>
      <c r="J148" s="18">
        <f t="shared" si="232"/>
        <v>20</v>
      </c>
      <c r="T148" s="3"/>
      <c r="AC148" s="16" t="s">
        <v>13</v>
      </c>
      <c r="AD148" s="36">
        <f t="shared" si="229"/>
        <v>-103878</v>
      </c>
      <c r="AE148" s="36">
        <f t="shared" si="229"/>
        <v>-13330</v>
      </c>
      <c r="AF148" s="36">
        <f t="shared" si="229"/>
        <v>-13607</v>
      </c>
      <c r="AG148" s="36">
        <f t="shared" si="229"/>
        <v>9994</v>
      </c>
      <c r="AH148" s="36">
        <f t="shared" si="229"/>
        <v>3362</v>
      </c>
      <c r="AI148" s="36">
        <f t="shared" si="229"/>
        <v>13150</v>
      </c>
      <c r="AJ148" s="36">
        <f t="shared" si="229"/>
        <v>6200</v>
      </c>
      <c r="AK148" s="36">
        <f t="shared" ref="AK148" si="235">AK31+AK70+AK109</f>
        <v>-38283</v>
      </c>
      <c r="AL148" s="37">
        <f>AL31+AL70+AL109</f>
        <v>-136392</v>
      </c>
      <c r="AM148" s="7"/>
      <c r="AV148" s="16" t="s">
        <v>13</v>
      </c>
      <c r="AW148" s="30">
        <f>[1]TABLES!AW148-[2]TABLES!AW148</f>
        <v>-2424.8502024291502</v>
      </c>
      <c r="AX148" s="30">
        <f>[1]TABLES!AX148-[2]TABLES!AX148</f>
        <v>-919.04347826086996</v>
      </c>
      <c r="AY148" s="30">
        <f>[1]TABLES!AY148-[2]TABLES!AY148</f>
        <v>-1061.409090909091</v>
      </c>
      <c r="AZ148" s="30">
        <f>[1]TABLES!AZ148-[2]TABLES!AZ148</f>
        <v>73.178260869564838</v>
      </c>
      <c r="BA148" s="30">
        <f>[1]TABLES!BA148-[2]TABLES!BA148</f>
        <v>-137.28205128205127</v>
      </c>
      <c r="BB148" s="30">
        <f>[1]TABLES!BB148-[2]TABLES!BB148</f>
        <v>488.73517786561251</v>
      </c>
      <c r="BC148" s="30">
        <f>[1]TABLES!BC148-[2]TABLES!BC148</f>
        <v>-155.83019131406218</v>
      </c>
      <c r="BD148" s="30">
        <f>[1]TABLES!BD148-[2]TABLES!BD148</f>
        <v>-2126.8333333333335</v>
      </c>
      <c r="BE148" s="31">
        <f>[1]TABLES!BE148-[2]TABLES!BE148</f>
        <v>-507.57598455545758</v>
      </c>
    </row>
    <row r="149" spans="1:58" x14ac:dyDescent="0.25">
      <c r="A149" s="16" t="s">
        <v>14</v>
      </c>
      <c r="B149" s="17">
        <f>SUM(B146:B148)</f>
        <v>110</v>
      </c>
      <c r="C149" s="17">
        <f t="shared" ref="C149:J149" si="236">SUM(C146:C148)</f>
        <v>29</v>
      </c>
      <c r="D149" s="17">
        <f t="shared" si="236"/>
        <v>16</v>
      </c>
      <c r="E149" s="17">
        <f t="shared" si="236"/>
        <v>11</v>
      </c>
      <c r="F149" s="17">
        <f t="shared" si="236"/>
        <v>14</v>
      </c>
      <c r="G149" s="17">
        <f t="shared" si="236"/>
        <v>20</v>
      </c>
      <c r="H149" s="17">
        <f t="shared" si="236"/>
        <v>211</v>
      </c>
      <c r="I149" s="17">
        <f t="shared" si="236"/>
        <v>-265</v>
      </c>
      <c r="J149" s="18">
        <f t="shared" si="236"/>
        <v>146</v>
      </c>
      <c r="T149" s="3"/>
      <c r="AC149" s="16" t="s">
        <v>14</v>
      </c>
      <c r="AD149" s="36">
        <f>SUM(AD146:AD148)</f>
        <v>-189376</v>
      </c>
      <c r="AE149" s="36">
        <f t="shared" ref="AE149:AL149" si="237">SUM(AE146:AE148)</f>
        <v>-223955</v>
      </c>
      <c r="AF149" s="36">
        <f t="shared" si="237"/>
        <v>6689</v>
      </c>
      <c r="AG149" s="36">
        <f t="shared" si="237"/>
        <v>91032</v>
      </c>
      <c r="AH149" s="36">
        <f t="shared" si="237"/>
        <v>74053</v>
      </c>
      <c r="AI149" s="36">
        <f t="shared" si="237"/>
        <v>166669</v>
      </c>
      <c r="AJ149" s="36">
        <f t="shared" si="237"/>
        <v>143948</v>
      </c>
      <c r="AK149" s="36">
        <f t="shared" ref="AK149" si="238">SUM(AK146:AK148)</f>
        <v>-528877</v>
      </c>
      <c r="AL149" s="37">
        <f t="shared" si="237"/>
        <v>-459817</v>
      </c>
      <c r="AM149" s="7"/>
      <c r="AV149" s="16" t="s">
        <v>32</v>
      </c>
      <c r="AW149" s="30">
        <f>[1]TABLES!AW149-[2]TABLES!AW149</f>
        <v>-1686.1452201933407</v>
      </c>
      <c r="AX149" s="30">
        <f>[1]TABLES!AX149-[2]TABLES!AX149</f>
        <v>-1317.575481556798</v>
      </c>
      <c r="AY149" s="30">
        <f>[1]TABLES!AY149-[2]TABLES!AY149</f>
        <v>-221.07432615821426</v>
      </c>
      <c r="AZ149" s="30">
        <f>[1]TABLES!AZ149-[2]TABLES!AZ149</f>
        <v>373.47746985403001</v>
      </c>
      <c r="BA149" s="30">
        <f>[1]TABLES!BA149-[2]TABLES!BA149</f>
        <v>245.49532307933123</v>
      </c>
      <c r="BB149" s="30">
        <f>[1]TABLES!BB149-[2]TABLES!BB149</f>
        <v>470.52085385395708</v>
      </c>
      <c r="BC149" s="30">
        <f>[1]TABLES!BC149-[2]TABLES!BC149</f>
        <v>-93.339884554610762</v>
      </c>
      <c r="BD149" s="30">
        <f>[1]TABLES!BD149-[2]TABLES!BD149</f>
        <v>-1995.7622641509433</v>
      </c>
      <c r="BE149" s="31">
        <f>[1]TABLES!BE149-[2]TABLES!BE149</f>
        <v>-181.9538499274945</v>
      </c>
    </row>
    <row r="150" spans="1:58" x14ac:dyDescent="0.25">
      <c r="A150" s="16"/>
      <c r="B150" s="20"/>
      <c r="C150" s="20"/>
      <c r="D150" s="20"/>
      <c r="E150" s="20"/>
      <c r="F150" s="20"/>
      <c r="G150" s="20"/>
      <c r="H150" s="20"/>
      <c r="I150" s="20"/>
      <c r="J150" s="21"/>
      <c r="T150" s="3"/>
      <c r="AC150" s="16"/>
      <c r="AD150" s="36"/>
      <c r="AE150" s="36"/>
      <c r="AF150" s="36"/>
      <c r="AG150" s="36"/>
      <c r="AH150" s="36"/>
      <c r="AI150" s="36"/>
      <c r="AJ150" s="36"/>
      <c r="AK150" s="36"/>
      <c r="AL150" s="37"/>
      <c r="AM150" s="7"/>
      <c r="AV150" s="16"/>
      <c r="AW150" s="34"/>
      <c r="AX150" s="32"/>
      <c r="AY150" s="32"/>
      <c r="AZ150" s="32"/>
      <c r="BA150" s="32"/>
      <c r="BB150" s="32"/>
      <c r="BC150" s="32"/>
      <c r="BD150" s="32"/>
      <c r="BE150" s="33"/>
    </row>
    <row r="151" spans="1:58" x14ac:dyDescent="0.25">
      <c r="A151" s="22" t="s">
        <v>22</v>
      </c>
      <c r="B151" s="20"/>
      <c r="C151" s="20"/>
      <c r="D151" s="20"/>
      <c r="E151" s="20"/>
      <c r="F151" s="20"/>
      <c r="G151" s="20"/>
      <c r="H151" s="20"/>
      <c r="I151" s="20"/>
      <c r="J151" s="21"/>
      <c r="T151" s="3"/>
      <c r="AC151" s="22" t="s">
        <v>22</v>
      </c>
      <c r="AD151" s="28"/>
      <c r="AE151" s="28"/>
      <c r="AF151" s="28"/>
      <c r="AG151" s="28"/>
      <c r="AH151" s="28"/>
      <c r="AI151" s="28"/>
      <c r="AJ151" s="28"/>
      <c r="AK151" s="28"/>
      <c r="AL151" s="29"/>
      <c r="AM151" s="7"/>
      <c r="AV151" s="22" t="s">
        <v>22</v>
      </c>
      <c r="AW151" s="20"/>
      <c r="AX151" s="20"/>
      <c r="AY151" s="20"/>
      <c r="AZ151" s="20"/>
      <c r="BA151" s="20"/>
      <c r="BB151" s="20"/>
      <c r="BC151" s="20"/>
      <c r="BD151" s="20"/>
      <c r="BE151" s="21"/>
    </row>
    <row r="152" spans="1:58" x14ac:dyDescent="0.25">
      <c r="A152" s="16" t="s">
        <v>11</v>
      </c>
      <c r="B152" s="17">
        <f t="shared" ref="B152:J152" si="239">B122+B128+B134+B140+B146</f>
        <v>2047</v>
      </c>
      <c r="C152" s="17">
        <f t="shared" si="239"/>
        <v>-118</v>
      </c>
      <c r="D152" s="17">
        <f t="shared" si="239"/>
        <v>-53</v>
      </c>
      <c r="E152" s="17">
        <f t="shared" si="239"/>
        <v>-31</v>
      </c>
      <c r="F152" s="17">
        <f t="shared" si="239"/>
        <v>-36</v>
      </c>
      <c r="G152" s="17">
        <f t="shared" si="239"/>
        <v>-20</v>
      </c>
      <c r="H152" s="17">
        <f t="shared" si="239"/>
        <v>16</v>
      </c>
      <c r="I152" s="17">
        <f t="shared" si="239"/>
        <v>-14</v>
      </c>
      <c r="J152" s="18">
        <f t="shared" si="239"/>
        <v>1791</v>
      </c>
      <c r="T152" s="3"/>
      <c r="AC152" s="16" t="s">
        <v>11</v>
      </c>
      <c r="AD152" s="34">
        <f t="shared" ref="AD152:AJ154" si="240">AD35+AD74+AD113</f>
        <v>-3063.25</v>
      </c>
      <c r="AE152" s="34">
        <f t="shared" si="240"/>
        <v>-491922</v>
      </c>
      <c r="AF152" s="34">
        <f t="shared" si="240"/>
        <v>-125583</v>
      </c>
      <c r="AG152" s="34">
        <f t="shared" si="240"/>
        <v>172012</v>
      </c>
      <c r="AH152" s="34">
        <f t="shared" si="240"/>
        <v>87901</v>
      </c>
      <c r="AI152" s="34">
        <f t="shared" si="240"/>
        <v>101629</v>
      </c>
      <c r="AJ152" s="34">
        <f t="shared" si="240"/>
        <v>-121280.27</v>
      </c>
      <c r="AK152" s="34">
        <f t="shared" ref="AK152" si="241">AK35+AK74+AK113</f>
        <v>-13750</v>
      </c>
      <c r="AL152" s="35">
        <f>AL35+AL74+AL113</f>
        <v>-394056.52</v>
      </c>
      <c r="AM152" s="7"/>
      <c r="AV152" s="16" t="s">
        <v>11</v>
      </c>
      <c r="AW152" s="30">
        <f>[1]TABLES!AW152-[2]TABLES!AW152</f>
        <v>-3904.670387373897</v>
      </c>
      <c r="AX152" s="30">
        <f>[1]TABLES!AX152-[2]TABLES!AX152</f>
        <v>-201.91629875830904</v>
      </c>
      <c r="AY152" s="30">
        <f>[1]TABLES!AY152-[2]TABLES!AY152</f>
        <v>-50.858260019550471</v>
      </c>
      <c r="AZ152" s="30">
        <f>[1]TABLES!AZ152-[2]TABLES!AZ152</f>
        <v>463.66908341441467</v>
      </c>
      <c r="BA152" s="30">
        <f>[1]TABLES!BA152-[2]TABLES!BA152</f>
        <v>418.67230178560544</v>
      </c>
      <c r="BB152" s="30">
        <f>[1]TABLES!BB152-[2]TABLES!BB152</f>
        <v>346.51575757575768</v>
      </c>
      <c r="BC152" s="30">
        <f>[1]TABLES!BC152-[2]TABLES!BC152</f>
        <v>-121.06494994276738</v>
      </c>
      <c r="BD152" s="30">
        <f>[1]TABLES!BD152-[2]TABLES!BD152</f>
        <v>-982.14285714285711</v>
      </c>
      <c r="BE152" s="31">
        <f>[1]TABLES!BE152-[2]TABLES!BE152</f>
        <v>-688.83280149238021</v>
      </c>
    </row>
    <row r="153" spans="1:58" x14ac:dyDescent="0.25">
      <c r="A153" s="16" t="s">
        <v>12</v>
      </c>
      <c r="B153" s="17">
        <f t="shared" ref="B153:J153" si="242">B123+B129+B135+B141+B147</f>
        <v>1989</v>
      </c>
      <c r="C153" s="17">
        <f t="shared" si="242"/>
        <v>109</v>
      </c>
      <c r="D153" s="17">
        <f t="shared" si="242"/>
        <v>29</v>
      </c>
      <c r="E153" s="17">
        <f t="shared" si="242"/>
        <v>-8</v>
      </c>
      <c r="F153" s="17">
        <f t="shared" si="242"/>
        <v>9</v>
      </c>
      <c r="G153" s="17">
        <f t="shared" si="242"/>
        <v>41</v>
      </c>
      <c r="H153" s="17">
        <f t="shared" si="242"/>
        <v>716</v>
      </c>
      <c r="I153" s="17">
        <f t="shared" si="242"/>
        <v>-613</v>
      </c>
      <c r="J153" s="18">
        <f t="shared" si="242"/>
        <v>2272</v>
      </c>
      <c r="T153" s="3"/>
      <c r="AC153" s="16" t="s">
        <v>12</v>
      </c>
      <c r="AD153" s="34">
        <f t="shared" si="240"/>
        <v>939876</v>
      </c>
      <c r="AE153" s="34">
        <f t="shared" si="240"/>
        <v>-485570.25</v>
      </c>
      <c r="AF153" s="34">
        <f t="shared" si="240"/>
        <v>226780</v>
      </c>
      <c r="AG153" s="34">
        <f t="shared" si="240"/>
        <v>382944</v>
      </c>
      <c r="AH153" s="34">
        <f t="shared" si="240"/>
        <v>356396</v>
      </c>
      <c r="AI153" s="34">
        <f t="shared" si="240"/>
        <v>603271</v>
      </c>
      <c r="AJ153" s="34">
        <f t="shared" si="240"/>
        <v>141206.44999999995</v>
      </c>
      <c r="AK153" s="34">
        <f t="shared" ref="AK153" si="243">AK36+AK75+AK114</f>
        <v>-700344</v>
      </c>
      <c r="AL153" s="35">
        <f>AL36+AL75+AL114</f>
        <v>1464559.2</v>
      </c>
      <c r="AM153" s="7"/>
      <c r="AV153" s="16" t="s">
        <v>12</v>
      </c>
      <c r="AW153" s="30">
        <f>[1]TABLES!AW153-[2]TABLES!AW153</f>
        <v>-3036.1582192810947</v>
      </c>
      <c r="AX153" s="30">
        <f>[1]TABLES!AX153-[2]TABLES!AX153</f>
        <v>-470.11436865933911</v>
      </c>
      <c r="AY153" s="30">
        <f>[1]TABLES!AY153-[2]TABLES!AY153</f>
        <v>142.36006121776882</v>
      </c>
      <c r="AZ153" s="30">
        <f>[1]TABLES!AZ153-[2]TABLES!AZ153</f>
        <v>362.74086450250627</v>
      </c>
      <c r="BA153" s="30">
        <f>[1]TABLES!BA153-[2]TABLES!BA153</f>
        <v>386.6779761401134</v>
      </c>
      <c r="BB153" s="30">
        <f>[1]TABLES!BB153-[2]TABLES!BB153</f>
        <v>363.43201569597272</v>
      </c>
      <c r="BC153" s="30">
        <f>[1]TABLES!BC153-[2]TABLES!BC153</f>
        <v>-45.75161119116342</v>
      </c>
      <c r="BD153" s="30">
        <f>[1]TABLES!BD153-[2]TABLES!BD153</f>
        <v>-1142.4861337683524</v>
      </c>
      <c r="BE153" s="31">
        <f>[1]TABLES!BE153-[2]TABLES!BE153</f>
        <v>-83.286555906918011</v>
      </c>
    </row>
    <row r="154" spans="1:58" x14ac:dyDescent="0.25">
      <c r="A154" s="16" t="s">
        <v>13</v>
      </c>
      <c r="B154" s="17">
        <f t="shared" ref="B154:J154" si="244">B124+B130+B136+B142+B148</f>
        <v>367</v>
      </c>
      <c r="C154" s="17">
        <f t="shared" si="244"/>
        <v>-22</v>
      </c>
      <c r="D154" s="17">
        <f t="shared" si="244"/>
        <v>-25</v>
      </c>
      <c r="E154" s="17">
        <f t="shared" si="244"/>
        <v>-15</v>
      </c>
      <c r="F154" s="17">
        <f t="shared" si="244"/>
        <v>0</v>
      </c>
      <c r="G154" s="17">
        <f t="shared" si="244"/>
        <v>-10</v>
      </c>
      <c r="H154" s="17">
        <f t="shared" si="244"/>
        <v>134</v>
      </c>
      <c r="I154" s="17">
        <f t="shared" si="244"/>
        <v>-50</v>
      </c>
      <c r="J154" s="18">
        <f t="shared" si="244"/>
        <v>379</v>
      </c>
      <c r="T154" s="3"/>
      <c r="AC154" s="16" t="s">
        <v>13</v>
      </c>
      <c r="AD154" s="34">
        <f t="shared" si="240"/>
        <v>-345009</v>
      </c>
      <c r="AE154" s="34">
        <f t="shared" si="240"/>
        <v>-208846</v>
      </c>
      <c r="AF154" s="34">
        <f t="shared" si="240"/>
        <v>2553</v>
      </c>
      <c r="AG154" s="34">
        <f t="shared" si="240"/>
        <v>9079</v>
      </c>
      <c r="AH154" s="34">
        <f t="shared" si="240"/>
        <v>28612</v>
      </c>
      <c r="AI154" s="34">
        <f t="shared" si="240"/>
        <v>55260.78</v>
      </c>
      <c r="AJ154" s="34">
        <f t="shared" si="240"/>
        <v>6233.9999999999418</v>
      </c>
      <c r="AK154" s="34">
        <f t="shared" ref="AK154" si="245">AK37+AK76+AK115</f>
        <v>-56283</v>
      </c>
      <c r="AL154" s="35">
        <f>AL37+AL76+AL115</f>
        <v>-508399.22000000009</v>
      </c>
      <c r="AM154" s="7"/>
      <c r="AV154" s="16" t="s">
        <v>13</v>
      </c>
      <c r="AW154" s="30">
        <f>[1]TABLES!AW154-[2]TABLES!AW154</f>
        <v>-3390.7127773045731</v>
      </c>
      <c r="AX154" s="30">
        <f>[1]TABLES!AX154-[2]TABLES!AX154</f>
        <v>-542.08060562887113</v>
      </c>
      <c r="AY154" s="30">
        <f>[1]TABLES!AY154-[2]TABLES!AY154</f>
        <v>245.80482523028127</v>
      </c>
      <c r="AZ154" s="30">
        <f>[1]TABLES!AZ154-[2]TABLES!AZ154</f>
        <v>226.83894174982584</v>
      </c>
      <c r="BA154" s="30">
        <f>[1]TABLES!BA154-[2]TABLES!BA154</f>
        <v>317.91111111111127</v>
      </c>
      <c r="BB154" s="30">
        <f>[1]TABLES!BB154-[2]TABLES!BB154</f>
        <v>405.66650635386122</v>
      </c>
      <c r="BC154" s="30">
        <f>[1]TABLES!BC154-[2]TABLES!BC154</f>
        <v>-155.28255630042952</v>
      </c>
      <c r="BD154" s="30">
        <f>[1]TABLES!BD154-[2]TABLES!BD154</f>
        <v>-1125.6600000000001</v>
      </c>
      <c r="BE154" s="31">
        <f>[1]TABLES!BE154-[2]TABLES!BE154</f>
        <v>-552.58445241629556</v>
      </c>
    </row>
    <row r="155" spans="1:58" x14ac:dyDescent="0.25">
      <c r="A155" s="22" t="s">
        <v>27</v>
      </c>
      <c r="B155" s="20">
        <f>B125+B131+B137+B143+B149</f>
        <v>4403</v>
      </c>
      <c r="C155" s="20">
        <f t="shared" ref="C155:J155" si="246">C125+C131+C137+C143+C149</f>
        <v>-31</v>
      </c>
      <c r="D155" s="20">
        <f t="shared" si="246"/>
        <v>-49</v>
      </c>
      <c r="E155" s="20">
        <f t="shared" si="246"/>
        <v>-54</v>
      </c>
      <c r="F155" s="20">
        <f t="shared" si="246"/>
        <v>-27</v>
      </c>
      <c r="G155" s="20">
        <f t="shared" si="246"/>
        <v>11</v>
      </c>
      <c r="H155" s="20">
        <f t="shared" si="246"/>
        <v>866</v>
      </c>
      <c r="I155" s="20">
        <f t="shared" si="246"/>
        <v>-677</v>
      </c>
      <c r="J155" s="21">
        <f t="shared" si="246"/>
        <v>4442</v>
      </c>
      <c r="T155" s="3"/>
      <c r="AC155" s="22" t="s">
        <v>27</v>
      </c>
      <c r="AD155" s="34">
        <f>SUM(AD152:AD154)</f>
        <v>591803.75</v>
      </c>
      <c r="AE155" s="34">
        <f t="shared" ref="AE155:AL155" si="247">SUM(AE152:AE154)</f>
        <v>-1186338.25</v>
      </c>
      <c r="AF155" s="34">
        <f t="shared" si="247"/>
        <v>103750</v>
      </c>
      <c r="AG155" s="34">
        <f t="shared" si="247"/>
        <v>564035</v>
      </c>
      <c r="AH155" s="34">
        <f t="shared" si="247"/>
        <v>472909</v>
      </c>
      <c r="AI155" s="34">
        <f t="shared" si="247"/>
        <v>760160.78</v>
      </c>
      <c r="AJ155" s="34">
        <f t="shared" si="247"/>
        <v>26160.179999999891</v>
      </c>
      <c r="AK155" s="34">
        <f t="shared" ref="AK155" si="248">SUM(AK152:AK154)</f>
        <v>-770377</v>
      </c>
      <c r="AL155" s="35">
        <f t="shared" si="247"/>
        <v>562103.45999999985</v>
      </c>
      <c r="AM155" s="7"/>
      <c r="AV155" s="22" t="s">
        <v>33</v>
      </c>
      <c r="AW155" s="30">
        <f>[1]TABLES!AW155-[2]TABLES!AW155</f>
        <v>-3459.1776598525416</v>
      </c>
      <c r="AX155" s="30">
        <f>[1]TABLES!AX155-[2]TABLES!AX155</f>
        <v>-369.97295655239441</v>
      </c>
      <c r="AY155" s="30">
        <f>[1]TABLES!AY155-[2]TABLES!AY155</f>
        <v>88.751485862122763</v>
      </c>
      <c r="AZ155" s="30">
        <f>[1]TABLES!AZ155-[2]TABLES!AZ155</f>
        <v>379.42430144964976</v>
      </c>
      <c r="BA155" s="30">
        <f>[1]TABLES!BA155-[2]TABLES!BA155</f>
        <v>393.28232878232882</v>
      </c>
      <c r="BB155" s="30">
        <f>[1]TABLES!BB155-[2]TABLES!BB155</f>
        <v>365.51904030820538</v>
      </c>
      <c r="BC155" s="30">
        <f>[1]TABLES!BC155-[2]TABLES!BC155</f>
        <v>-57.088293972089446</v>
      </c>
      <c r="BD155" s="30">
        <f>[1]TABLES!BD155-[2]TABLES!BD155</f>
        <v>-1137.9276218611521</v>
      </c>
      <c r="BE155" s="31">
        <f>[1]TABLES!BE155-[2]TABLES!BE155</f>
        <v>-228.43394381973167</v>
      </c>
    </row>
    <row r="156" spans="1:58" x14ac:dyDescent="0.25">
      <c r="A156" s="24"/>
      <c r="B156" s="25"/>
      <c r="C156" s="25"/>
      <c r="D156" s="25"/>
      <c r="E156" s="25"/>
      <c r="F156" s="25"/>
      <c r="G156" s="25"/>
      <c r="H156" s="25"/>
      <c r="I156" s="25"/>
      <c r="J156" s="26"/>
      <c r="L156">
        <f t="shared" si="169"/>
        <v>0</v>
      </c>
      <c r="T156" s="8"/>
      <c r="AC156" s="24"/>
      <c r="AD156" s="38"/>
      <c r="AE156" s="38"/>
      <c r="AF156" s="38"/>
      <c r="AG156" s="38"/>
      <c r="AH156" s="38"/>
      <c r="AI156" s="38"/>
      <c r="AJ156" s="38"/>
      <c r="AK156" s="38"/>
      <c r="AL156" s="39"/>
      <c r="AM156" s="6">
        <f>AM38+AM77+AM116</f>
        <v>2080401.46</v>
      </c>
      <c r="AV156" s="24"/>
      <c r="AW156" s="43"/>
      <c r="AX156" s="43"/>
      <c r="AY156" s="43"/>
      <c r="AZ156" s="43"/>
      <c r="BA156" s="43"/>
      <c r="BB156" s="43"/>
      <c r="BC156" s="43"/>
      <c r="BD156" s="43"/>
      <c r="BE156" s="44"/>
      <c r="BF156" s="11"/>
    </row>
    <row r="157" spans="1:58" x14ac:dyDescent="0.25">
      <c r="L157">
        <v>6555</v>
      </c>
      <c r="M157">
        <v>2752</v>
      </c>
      <c r="N157">
        <v>1965</v>
      </c>
      <c r="O157">
        <v>1544</v>
      </c>
      <c r="P157">
        <v>1166</v>
      </c>
      <c r="Q157">
        <v>1959</v>
      </c>
      <c r="R157">
        <v>10915</v>
      </c>
      <c r="AC157" s="8"/>
      <c r="AD157" s="4"/>
      <c r="AE157" s="4"/>
      <c r="AF157" s="4"/>
      <c r="AG157" s="4"/>
      <c r="AH157" s="4"/>
      <c r="AI157" s="4"/>
      <c r="AJ157" s="4"/>
      <c r="AK157" s="4"/>
      <c r="AL157" s="4"/>
      <c r="AV157" s="8"/>
      <c r="AW157" s="4"/>
      <c r="AX157" s="4"/>
      <c r="AY157" s="4"/>
      <c r="AZ157" s="4"/>
      <c r="BA157" s="4"/>
      <c r="BB157" s="4"/>
      <c r="BC157" s="4"/>
      <c r="BD157" s="4"/>
      <c r="BE157" s="4"/>
    </row>
  </sheetData>
  <sheetProtection algorithmName="SHA-512" hashValue="pvmZVK+SOOvswrRpP8aDuyPOkQ6SSljEW4HawXu3PSLgqq68i6sT0KVunbDFh8FQa/6jYk51ciqaV6RxdUM6sQ==" saltValue="/NNbh2Z62dVZyM4XxVs6/g==" spinCount="100000" sheet="1" objects="1" scenarios="1"/>
  <mergeCells count="23">
    <mergeCell ref="A80:A81"/>
    <mergeCell ref="B80:J80"/>
    <mergeCell ref="AC80:AC81"/>
    <mergeCell ref="AD80:AL80"/>
    <mergeCell ref="AW80:BE80"/>
    <mergeCell ref="A119:A120"/>
    <mergeCell ref="B119:J119"/>
    <mergeCell ref="AC119:AC120"/>
    <mergeCell ref="AD119:AL119"/>
    <mergeCell ref="AW119:BE119"/>
    <mergeCell ref="A1:J1"/>
    <mergeCell ref="AC1:AL1"/>
    <mergeCell ref="AV1:BE1"/>
    <mergeCell ref="A41:A42"/>
    <mergeCell ref="B41:J41"/>
    <mergeCell ref="AC41:AC42"/>
    <mergeCell ref="AD41:AL41"/>
    <mergeCell ref="AW41:BE41"/>
    <mergeCell ref="A2:A3"/>
    <mergeCell ref="B2:J2"/>
    <mergeCell ref="AC2:AC3"/>
    <mergeCell ref="AD2:AL2"/>
    <mergeCell ref="AW2:B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Rogers</dc:creator>
  <cp:lastModifiedBy>Jennifer Rogers</cp:lastModifiedBy>
  <dcterms:created xsi:type="dcterms:W3CDTF">2021-09-01T16:59:36Z</dcterms:created>
  <dcterms:modified xsi:type="dcterms:W3CDTF">2021-10-14T15:02:41Z</dcterms:modified>
</cp:coreProperties>
</file>